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1655" activeTab="0"/>
  </bookViews>
  <sheets>
    <sheet name="GC Atomized" sheetId="1" r:id="rId1"/>
    <sheet name="GC Non-Atomized" sheetId="2" r:id="rId2"/>
    <sheet name="GC Robotic" sheetId="3" r:id="rId3"/>
    <sheet name="Mold and Cast" sheetId="4" r:id="rId4"/>
    <sheet name="Pultrusion" sheetId="5" r:id="rId5"/>
    <sheet name="Subtotals" sheetId="6" r:id="rId6"/>
    <sheet name="Totals" sheetId="7" r:id="rId7"/>
    <sheet name="CAS List" sheetId="8" r:id="rId8"/>
  </sheets>
  <externalReferences>
    <externalReference r:id="rId12"/>
  </externalReferences>
  <definedNames>
    <definedName name="CASNameList" localSheetId="5">'[1]CAS List'!$A$2:$A$1021</definedName>
    <definedName name="CASNameList" localSheetId="6">'[1]CAS List'!$A$2:$A$1021</definedName>
    <definedName name="CASNameList">'CAS List'!$A$2:$A$1021</definedName>
    <definedName name="_xlnm.Print_Area" localSheetId="0">'GC Atomized'!$A$1:$G$38</definedName>
    <definedName name="_xlnm.Print_Area" localSheetId="1">'GC Non-Atomized'!$A$1:$G$38</definedName>
    <definedName name="_xlnm.Print_Area" localSheetId="2">'GC Robotic'!$A$1:$G$38</definedName>
    <definedName name="_xlnm.Print_Area" localSheetId="3">'Mold and Cast'!$A$1:$G$38</definedName>
    <definedName name="_xlnm.Print_Area" localSheetId="4">'Pultrusion'!$A$1:$G$38</definedName>
  </definedNames>
  <calcPr fullCalcOnLoad="1"/>
  <pivotCaches>
    <pivotCache cacheId="4" r:id="rId9"/>
  </pivotCaches>
</workbook>
</file>

<file path=xl/comments8.xml><?xml version="1.0" encoding="utf-8"?>
<comments xmlns="http://schemas.openxmlformats.org/spreadsheetml/2006/main">
  <authors>
    <author>Matthew Cegielski</author>
  </authors>
  <commentList>
    <comment ref="A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Every substance is in Gerneric category alphabetically</t>
        </r>
      </text>
    </comment>
    <comment ref="F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List for CAS# Lookup</t>
        </r>
      </text>
    </comment>
    <comment ref="H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List for CAS# Lookup</t>
        </r>
      </text>
    </comment>
  </commentList>
</comments>
</file>

<file path=xl/sharedStrings.xml><?xml version="1.0" encoding="utf-8"?>
<sst xmlns="http://schemas.openxmlformats.org/spreadsheetml/2006/main" count="2841" uniqueCount="852">
  <si>
    <t>Styrene Greater than or equal to 33%</t>
  </si>
  <si>
    <t>Styrene less than or equal to 32%</t>
  </si>
  <si>
    <t>Wt. %</t>
  </si>
  <si>
    <t>CAS #</t>
  </si>
  <si>
    <t>Substance</t>
  </si>
  <si>
    <t>Resin Equation</t>
  </si>
  <si>
    <t>Controlled Lbs/Yr</t>
  </si>
  <si>
    <t>Controlled Lbs/Hr</t>
  </si>
  <si>
    <t>Uncontrolled Lbs/Yr</t>
  </si>
  <si>
    <t>Uncontrolled Lbs/Hr</t>
  </si>
  <si>
    <t>Emission Factor lb/lb resin</t>
  </si>
  <si>
    <t>Specific Gravity</t>
  </si>
  <si>
    <t>Lbs per Gal</t>
  </si>
  <si>
    <t>Control</t>
  </si>
  <si>
    <t>o-Cresol</t>
  </si>
  <si>
    <t>Equipment %</t>
  </si>
  <si>
    <t>CAS# Finder</t>
  </si>
  <si>
    <t>Type # Less</t>
  </si>
  <si>
    <t>Type #</t>
  </si>
  <si>
    <t>Application Type</t>
  </si>
  <si>
    <t>Operating Schedule Gals</t>
  </si>
  <si>
    <t>Use the substance dropdown list in the CAS# Finder to locate CAS# of substances.The most common auto coating toxic substances are listed first in the dropdown menu, the full TAC alphabetical list is at the end.</t>
  </si>
  <si>
    <t>Max Yr</t>
  </si>
  <si>
    <t>Max Hr</t>
  </si>
  <si>
    <t xml:space="preserve">Formula </t>
  </si>
  <si>
    <t>Inputs</t>
  </si>
  <si>
    <t>Project #:</t>
  </si>
  <si>
    <t>ID#:</t>
  </si>
  <si>
    <t>Facility:</t>
  </si>
  <si>
    <t>Last Update</t>
  </si>
  <si>
    <t>Matthew Cegielski</t>
  </si>
  <si>
    <t>Author or updater</t>
  </si>
  <si>
    <t>Applicability</t>
  </si>
  <si>
    <t>Name</t>
  </si>
  <si>
    <t>CAS</t>
  </si>
  <si>
    <t>Auto Category</t>
  </si>
  <si>
    <t>Aflatoxins</t>
  </si>
  <si>
    <t>1-(2-Chloroethyl)-3-(4-methylcyclohexyl)-1-nitrosourea {Methyl CCNU}</t>
  </si>
  <si>
    <t>EGBE</t>
  </si>
  <si>
    <t>Analgesic mixtures containing phenacetin</t>
  </si>
  <si>
    <t>1-(2-Chloroethyl)-3-cyclohexyl-1-nitrosourea {CCNU}</t>
  </si>
  <si>
    <t>Ethyl benzene</t>
  </si>
  <si>
    <t>Androgenic (anabolic) steroids</t>
  </si>
  <si>
    <t>1,1,1,2-Tetrafluoroethane {HFC-134a}</t>
  </si>
  <si>
    <t>Ethylene glycol monobutyl ether</t>
  </si>
  <si>
    <t>Arsenic compounds (inorganic)</t>
  </si>
  <si>
    <t>1,1,2,2-Tetrachloroethane</t>
  </si>
  <si>
    <t>Hexane</t>
  </si>
  <si>
    <t>Arsenic compounds (other than inorganic)</t>
  </si>
  <si>
    <t>1,1,2-Trichloroethane</t>
  </si>
  <si>
    <t>Isopropyl alcohol</t>
  </si>
  <si>
    <t>Benzidine-based dyes</t>
  </si>
  <si>
    <t>1,1-Dichloroethane</t>
  </si>
  <si>
    <t>MEK</t>
  </si>
  <si>
    <t>Betel quid with tobacco</t>
  </si>
  <si>
    <t>1,1-Difluoroethane {Freon 152a}</t>
  </si>
  <si>
    <t>Methyl ethyl ketone</t>
  </si>
  <si>
    <t>Bitumens, extracts of steam-refined and air-refined bitumens</t>
  </si>
  <si>
    <t>1,1-Dimethylhydrazine</t>
  </si>
  <si>
    <t>Naphthalene</t>
  </si>
  <si>
    <t>Bleomycins</t>
  </si>
  <si>
    <t>1,2,3,4,6,7,8,9-Octachlorodibenzofuran</t>
  </si>
  <si>
    <t>PGME</t>
  </si>
  <si>
    <t>Carbon black extract</t>
  </si>
  <si>
    <t>1,2,3,4,6,7,8,9-Octachlorodibenzo-P-dioxin</t>
  </si>
  <si>
    <t>Propylene glycol monomethyl ether</t>
  </si>
  <si>
    <t>Carrageenan (degraded)</t>
  </si>
  <si>
    <t>1,2,3,4,6,7,8-Heptachlorodibenzofuran</t>
  </si>
  <si>
    <t>Toluene</t>
  </si>
  <si>
    <t>Ceramic fibers (man-made)</t>
  </si>
  <si>
    <t>1,2,3,4,6,7,8-Heptachlorodibenzo-P-dioxin</t>
  </si>
  <si>
    <t xml:space="preserve">Xylene </t>
  </si>
  <si>
    <t>Chlorobenzenes</t>
  </si>
  <si>
    <t>1,2,3,4,7,8,9-Heptachlorodibenzofuran</t>
  </si>
  <si>
    <t>1,2,4-trimethylbenzene</t>
  </si>
  <si>
    <t>p-Chloro-o-toluidine</t>
  </si>
  <si>
    <t>1,2,3,4,7,8-Hexachlorodibenzofuran</t>
  </si>
  <si>
    <t>2,2,4-Trimethylpentane</t>
  </si>
  <si>
    <t>Chlorophenols</t>
  </si>
  <si>
    <t>1,2,3,4,7,8-Hexachlorodibenzo-P-dioxin</t>
  </si>
  <si>
    <t>Chlorophenoxy herbicides</t>
  </si>
  <si>
    <t>1,2,3,6,7,8-Hexachlorodibenzofuran</t>
  </si>
  <si>
    <t>Methyl isobutyl ketone {Hexone}</t>
  </si>
  <si>
    <t>Conjugated estrogens</t>
  </si>
  <si>
    <t>1,2,3,6,7,8-Hexachlorodibenzo-P-dioxin</t>
  </si>
  <si>
    <t>MIK</t>
  </si>
  <si>
    <t>Creosotes</t>
  </si>
  <si>
    <t>1,2,3,7,8,9-Hexachlorodibenzofuran</t>
  </si>
  <si>
    <t>PGME Acetate</t>
  </si>
  <si>
    <t>Cyanide compounds</t>
  </si>
  <si>
    <t>1,2,3,7,8,9-Hexachlorodibenzo-P-dioxin</t>
  </si>
  <si>
    <t>Propylene glycol monomethyl ether acetate</t>
  </si>
  <si>
    <t>Dialkylnitrosamines</t>
  </si>
  <si>
    <t>1,2,3,7,8-Pentachlorodibenzofuran</t>
  </si>
  <si>
    <t>Metals Category</t>
  </si>
  <si>
    <t>Diaminotoluenes (mixed isomers)</t>
  </si>
  <si>
    <t>1,2,3,7,8-Pentachlorodibenzo-P-dioxin</t>
  </si>
  <si>
    <t>Aluminum</t>
  </si>
  <si>
    <t>Dibenzofurans (chlorinated) {PCDFs} [Treated as 2378TCDD for HRA]</t>
  </si>
  <si>
    <t>1,2,3-Trichloropropane</t>
  </si>
  <si>
    <t>Aluminum oxide (fibrous)</t>
  </si>
  <si>
    <t>Dioxins, total, with individ. isomers also reported {PCDDs}</t>
  </si>
  <si>
    <t>1,2,4-Trichlorobenze</t>
  </si>
  <si>
    <t>Antimony</t>
  </si>
  <si>
    <t>Dioxins, total, w/o individ. isomers reported {PCDDs} [Treat as 2378TCDD for HRA</t>
  </si>
  <si>
    <t>1,2,4-Trimethylbenze</t>
  </si>
  <si>
    <t>Antimony trioxide</t>
  </si>
  <si>
    <t>Environmental Tobacco Smoke</t>
  </si>
  <si>
    <t>1,2-Dibromo-3-chloropropane</t>
  </si>
  <si>
    <t>Arsenic</t>
  </si>
  <si>
    <t>Epoxy resins</t>
  </si>
  <si>
    <t>1,2-Dichlorobenzene</t>
  </si>
  <si>
    <t>Estrogens, non-steroidal</t>
  </si>
  <si>
    <t>1,2-Dichloroethylene</t>
  </si>
  <si>
    <t>Estrogens, steroidal</t>
  </si>
  <si>
    <t>1,2-Diethylhydrazine</t>
  </si>
  <si>
    <t>Barium</t>
  </si>
  <si>
    <t>Fluorides</t>
  </si>
  <si>
    <t>1,2-Dimethylhydrazine</t>
  </si>
  <si>
    <t>Barium chromate</t>
  </si>
  <si>
    <t>Fluorocarbons (brominated)</t>
  </si>
  <si>
    <t>1,2-Epoxybutane</t>
  </si>
  <si>
    <t>Beryllium</t>
  </si>
  <si>
    <t>Fluorocarbons (chlorinated)</t>
  </si>
  <si>
    <t>1,3-Butadiene</t>
  </si>
  <si>
    <t>Cadmium</t>
  </si>
  <si>
    <t>Gasoline vapors</t>
  </si>
  <si>
    <t>1,3-Dichlorobenzene</t>
  </si>
  <si>
    <t>Calcium chromate</t>
  </si>
  <si>
    <t>Glasswool (man-made fibers)</t>
  </si>
  <si>
    <t>1,3-Propane sultone</t>
  </si>
  <si>
    <t>Chromium</t>
  </si>
  <si>
    <t>Glycol ethers (and their acetates)</t>
  </si>
  <si>
    <t>1,4-Butanediol dimethanesulfonate</t>
  </si>
  <si>
    <t>Chromium trioxide</t>
  </si>
  <si>
    <t>Isocyanates</t>
  </si>
  <si>
    <t>1,4-Dichloro-2-butene</t>
  </si>
  <si>
    <t>Chromium, hexavalent</t>
  </si>
  <si>
    <t>Lead compounds (inorganic)</t>
  </si>
  <si>
    <t>1,4-Dioxane</t>
  </si>
  <si>
    <t>Cobalt</t>
  </si>
  <si>
    <t>Lead compounds (other than inorganic)</t>
  </si>
  <si>
    <t>1,6-Dinitropyrene</t>
  </si>
  <si>
    <t>Copper</t>
  </si>
  <si>
    <t>Lubricant base oils</t>
  </si>
  <si>
    <t>1,8-Dinitropyrene</t>
  </si>
  <si>
    <t>Lead</t>
  </si>
  <si>
    <t>Mineral fibers (other than man-made)</t>
  </si>
  <si>
    <t>1-[(5-Nitrofurfurylidene)amino]-2-imidazolidinone</t>
  </si>
  <si>
    <t>Lead acetate</t>
  </si>
  <si>
    <t>Mineral fibers (fine: man-made)</t>
  </si>
  <si>
    <t>1-Amino-2-methylanthraquinone</t>
  </si>
  <si>
    <t>Lead chromate</t>
  </si>
  <si>
    <t>Mineral oils (untreated and mildly treated oils)</t>
  </si>
  <si>
    <t>1-Naphthylamine</t>
  </si>
  <si>
    <t>Nickel refinery dust</t>
  </si>
  <si>
    <t>1-Nitropyrene</t>
  </si>
  <si>
    <t>Nitrilotriacetic acid (salts)</t>
  </si>
  <si>
    <t>2-(2-Formylhydrazino)-4-(5-nitro-2-furyl)thiazole</t>
  </si>
  <si>
    <t>Lead phosphate</t>
  </si>
  <si>
    <t>PAHs, total, with individ. components also reported</t>
  </si>
  <si>
    <t>Lead subacetate</t>
  </si>
  <si>
    <t>PAHs, total, w/o individ. components reported [Treated as B(a)P for HRA]</t>
  </si>
  <si>
    <t>2,3,3',4,4',5,5'-HEPTACHLORBIPHENYL (PCB 189)</t>
  </si>
  <si>
    <t>Lithium carbonate</t>
  </si>
  <si>
    <t>Polybrominated biphenyls</t>
  </si>
  <si>
    <t>2,3,3',4,4',5-HEXACHLOROBIPHENYL (PCB 156)</t>
  </si>
  <si>
    <t>Lithium citrate</t>
  </si>
  <si>
    <t>Progestins</t>
  </si>
  <si>
    <t>2,3,3',4,4',5'-HEXACHLOROBIPHENYL (PCB 157)</t>
  </si>
  <si>
    <t>Manganese</t>
  </si>
  <si>
    <t>Radionuclides</t>
  </si>
  <si>
    <t>2,3,3',4,4'-Pentachlorobiphenyl {PCB 105}</t>
  </si>
  <si>
    <t>Mercuric chloride</t>
  </si>
  <si>
    <t>Radon and its decay</t>
  </si>
  <si>
    <t>2,3',4,4',5,5'-HEXACHLOROBIPHENYL (PCB 167)</t>
  </si>
  <si>
    <t>Mercury</t>
  </si>
  <si>
    <t>Retinol/retinyl este</t>
  </si>
  <si>
    <t>2,3,4,4',5-PENTACHLOBIPHENYL (PCB114)</t>
  </si>
  <si>
    <t>Molybdenum trioxide</t>
  </si>
  <si>
    <t>Rockwool (man-made fibers)</t>
  </si>
  <si>
    <t>2,3',4,4',5-PENTACHLOROBIPHENYL (PCB 118)</t>
  </si>
  <si>
    <t>Nickel</t>
  </si>
  <si>
    <t>Silica, crystalline</t>
  </si>
  <si>
    <t>2,3',4,4',5'-PENTACHOROBIPHENYL (PCB 123)</t>
  </si>
  <si>
    <t>Nickel acetate</t>
  </si>
  <si>
    <t>Shale oils</t>
  </si>
  <si>
    <t>2,3,4,6,7,8-Hexachlorodibenzofuran</t>
  </si>
  <si>
    <t>Nickel carbonate</t>
  </si>
  <si>
    <t>Slagwool (man-made fibers)</t>
  </si>
  <si>
    <t>2,3,4,6-Tetrachlorophenol</t>
  </si>
  <si>
    <t>Nickel carbonyl</t>
  </si>
  <si>
    <t>Soots</t>
  </si>
  <si>
    <t>2,3,4,7,8-Pentachlorodibenzofuran</t>
  </si>
  <si>
    <t>Nickel hydroxide</t>
  </si>
  <si>
    <t>Talc containing asbestiform fibers</t>
  </si>
  <si>
    <t>2,3,7,8-Tetrachlorodibenzofuran</t>
  </si>
  <si>
    <t>Nickel oxide</t>
  </si>
  <si>
    <t>Tobacco products, smokeless</t>
  </si>
  <si>
    <t>2,3,7,8-Tetrachlorodibenzo-P-Dioxin</t>
  </si>
  <si>
    <t>alpha-chlorinated Toluenes</t>
  </si>
  <si>
    <t>2,3-Dibromo-1-propanol</t>
  </si>
  <si>
    <t>Nickel subsulfide</t>
  </si>
  <si>
    <t>Wood preservatives (containing arsenic and chromate)</t>
  </si>
  <si>
    <t>2,3-Dichloropropene</t>
  </si>
  <si>
    <t>Nickelocene</t>
  </si>
  <si>
    <t>Polybrominated diphenyl ethers {PBDEs}</t>
  </si>
  <si>
    <t>2,4,5-Trichlorophenol</t>
  </si>
  <si>
    <t>Osmium tetroxide</t>
  </si>
  <si>
    <t>Diesel engine exhaust, particulate matter (Diesel PM)</t>
  </si>
  <si>
    <t>2,4,6-Trichlorophenol</t>
  </si>
  <si>
    <t>Selenium</t>
  </si>
  <si>
    <t>Diesel engine exhaust, total organic gas</t>
  </si>
  <si>
    <t>2,4-Diaminoanisole</t>
  </si>
  <si>
    <t>Selenium sulfide</t>
  </si>
  <si>
    <t>Gasoline engine exhaust, particulate matter</t>
  </si>
  <si>
    <t>2,4-Diaminoanisole sulfate</t>
  </si>
  <si>
    <t>Silver</t>
  </si>
  <si>
    <t>Gasoline engine exhaust, total organic gas</t>
  </si>
  <si>
    <t>2,4-Diaminotoluene</t>
  </si>
  <si>
    <t>Strontium chromate</t>
  </si>
  <si>
    <t>Sulfates</t>
  </si>
  <si>
    <t>2,4-Dichlorophenol</t>
  </si>
  <si>
    <t>Thallium</t>
  </si>
  <si>
    <t>SULFATES</t>
  </si>
  <si>
    <t>2,4-Dimethylphenol {2,4-Xylenol}</t>
  </si>
  <si>
    <t>Thorium dioxide</t>
  </si>
  <si>
    <t>SULFURIC ACID+OLEUM</t>
  </si>
  <si>
    <t>2,4-Dinitrophenol</t>
  </si>
  <si>
    <t>Titanium tetrachloride</t>
  </si>
  <si>
    <t>Particulate Matter</t>
  </si>
  <si>
    <t>2,4-Dinitrotoluene</t>
  </si>
  <si>
    <t>Vanadium (fume or dust)</t>
  </si>
  <si>
    <t>Reactive Organic Gas</t>
  </si>
  <si>
    <t>2,6-Dinitrotoluene</t>
  </si>
  <si>
    <t>VANADIUM PENTOXIDE</t>
  </si>
  <si>
    <t>Carbon Monoxide [Criteria Pollutant]</t>
  </si>
  <si>
    <t>2,6-Xylidene</t>
  </si>
  <si>
    <t>Zinc</t>
  </si>
  <si>
    <t>Oxides of sulfur</t>
  </si>
  <si>
    <t>2-Amino-3-methyl-9H-pyrido(2,3-b) indole {MeA-alpha-C}</t>
  </si>
  <si>
    <t>Zinc oxide</t>
  </si>
  <si>
    <t>Oxides of Nitrogen</t>
  </si>
  <si>
    <t>2-Amino-5-(5-nitro-2-furyl)-1,3,4-thiadiazole</t>
  </si>
  <si>
    <t>Common Category</t>
  </si>
  <si>
    <t>Total Organic Gases</t>
  </si>
  <si>
    <t>2-Aminoanthraquinone</t>
  </si>
  <si>
    <t>Acetaldehyde</t>
  </si>
  <si>
    <t>Volatile Organic Compounds (VOC)</t>
  </si>
  <si>
    <t>2-Chloroacetophenone</t>
  </si>
  <si>
    <t>Acrolein</t>
  </si>
  <si>
    <t>Formaldehyde</t>
  </si>
  <si>
    <t>2-CHLOROPHENOL</t>
  </si>
  <si>
    <t>Allyl chloride</t>
  </si>
  <si>
    <t>Phenobarbital</t>
  </si>
  <si>
    <t>2-Methyl naphthalene</t>
  </si>
  <si>
    <t>Ammonia</t>
  </si>
  <si>
    <t>Mitomycin C</t>
  </si>
  <si>
    <t>2-Methyl-1-nitroanthraquinone (uncertain purity)</t>
  </si>
  <si>
    <t>Ammonium nitrate</t>
  </si>
  <si>
    <t>Cyclophosphamide</t>
  </si>
  <si>
    <t>2-Methylaziridine</t>
  </si>
  <si>
    <t>Ammonium sulfate</t>
  </si>
  <si>
    <t>Estradiol 17 beta</t>
  </si>
  <si>
    <t>2-Methyllactonitrile</t>
  </si>
  <si>
    <t>Asbestos</t>
  </si>
  <si>
    <t>DDT {1,1,1-Trichloro-2,2-bis(p-chlorophenyl)ethane}</t>
  </si>
  <si>
    <t>2-Methylpyridine</t>
  </si>
  <si>
    <t>Benz[a]anthracene</t>
  </si>
  <si>
    <t>Benzo[a]pyrene</t>
  </si>
  <si>
    <t>2-Naphthylamine</t>
  </si>
  <si>
    <t>Benzal chloride</t>
  </si>
  <si>
    <t>Thalidomide</t>
  </si>
  <si>
    <t>2-Nitrofluorene</t>
  </si>
  <si>
    <t>Benzamide</t>
  </si>
  <si>
    <t>Clomiphene citrate</t>
  </si>
  <si>
    <t>2-Nitrophenol</t>
  </si>
  <si>
    <t>Benzene</t>
  </si>
  <si>
    <t>Actinomycin D</t>
  </si>
  <si>
    <t>2-Nitropropane</t>
  </si>
  <si>
    <t>Benzidine (and its salts)</t>
  </si>
  <si>
    <t>Aspirin</t>
  </si>
  <si>
    <t>2-Phenylphenol</t>
  </si>
  <si>
    <t>Fluorouracil</t>
  </si>
  <si>
    <t>3-(N-Nitrosomethylamino)propionitrile</t>
  </si>
  <si>
    <t>3,3',4,4',5,5'-HEXACHLOROBIPHENYL (PCB 169)</t>
  </si>
  <si>
    <t>Benzo[b]fluoranthene</t>
  </si>
  <si>
    <t>Propylthiouracil</t>
  </si>
  <si>
    <t>3,3',4,4',5-PENTACHLOROBIPHENYL (PCB 126)</t>
  </si>
  <si>
    <t>Benzo[e]pyrene</t>
  </si>
  <si>
    <t>Nitrogen mustard</t>
  </si>
  <si>
    <t>3,3',4,4'-TETRACHLORBIPHENYL (PCB77)</t>
  </si>
  <si>
    <t>Benzo[g,h,i]perylene</t>
  </si>
  <si>
    <t>Urethane</t>
  </si>
  <si>
    <t>3,3'-Dichloro-4,4'-diaminodiphenyl ether</t>
  </si>
  <si>
    <t>Benzo[j]fluoranthene</t>
  </si>
  <si>
    <t>Tris(1-aziridinyl) phosphine sulfide</t>
  </si>
  <si>
    <t>3,3'-Dichlorobenzidine</t>
  </si>
  <si>
    <t>Benzo[k]fluoranthene</t>
  </si>
  <si>
    <t>Penicillamine</t>
  </si>
  <si>
    <t>3,3'-Dimethoxybenzidine</t>
  </si>
  <si>
    <t>Benzoyl peroxide</t>
  </si>
  <si>
    <t>Trichlorfon</t>
  </si>
  <si>
    <t>3,3'-Dimethoxybenzidine dihydrochloride</t>
  </si>
  <si>
    <t>Benzyl chloride</t>
  </si>
  <si>
    <t>Estrone</t>
  </si>
  <si>
    <t>3,3'-Dimethylbenzidine {o-Tolidine}</t>
  </si>
  <si>
    <t>Bromine</t>
  </si>
  <si>
    <t>Dibenz[a,h]anthracene</t>
  </si>
  <si>
    <t>3,4,4',5-TETRACHLOROBIPHENYL (PCB 81)</t>
  </si>
  <si>
    <t>Butyl benzyl phthalate</t>
  </si>
  <si>
    <t>Nicotine</t>
  </si>
  <si>
    <t>3-Amino-9-ethylcarbazole hydrochloride</t>
  </si>
  <si>
    <t>Carbon disulfide</t>
  </si>
  <si>
    <t>Aminopterin</t>
  </si>
  <si>
    <t>3-Chloro-2-methylpropene</t>
  </si>
  <si>
    <t>Carbon tetrachloride</t>
  </si>
  <si>
    <t>Pipobroman</t>
  </si>
  <si>
    <t>3-Methylcholanthrene</t>
  </si>
  <si>
    <t>Chlorine</t>
  </si>
  <si>
    <t>N-Nitrosodiethylamine</t>
  </si>
  <si>
    <t>4-(N-Nitrosomethylamino)-1-(3-pyridyl)-1-butanone {NNK}</t>
  </si>
  <si>
    <t>Chlorine dioxide</t>
  </si>
  <si>
    <t>4,4'-Diaminodiphenyl ether</t>
  </si>
  <si>
    <t>Chlorobenzene</t>
  </si>
  <si>
    <t>Nitroglycerin</t>
  </si>
  <si>
    <t>4,4'-Isopropylidenediphenol</t>
  </si>
  <si>
    <t>Nitrogen mustard hydrochloride</t>
  </si>
  <si>
    <t>4,4'-Methylene bis (N,N-dimethyl) benzenamine</t>
  </si>
  <si>
    <t>Chloroform</t>
  </si>
  <si>
    <t>4,4'-Methylene bis(2 Chloroaniline) (MOCA)</t>
  </si>
  <si>
    <t>Chrysene</t>
  </si>
  <si>
    <t>Methylthiouracil</t>
  </si>
  <si>
    <t>4,4'-Methylene bis(2-methylaniline)</t>
  </si>
  <si>
    <t>Cresols (mixtures of) {Cresylic acid}</t>
  </si>
  <si>
    <t>4,4'-Methylenedianiline</t>
  </si>
  <si>
    <t>Cumene</t>
  </si>
  <si>
    <t>Parathion</t>
  </si>
  <si>
    <t>4,4'-Thiodianiline</t>
  </si>
  <si>
    <t>Cupferron</t>
  </si>
  <si>
    <t>4,6-Dinitro-o-cresol</t>
  </si>
  <si>
    <t>Diethylstilbestrol</t>
  </si>
  <si>
    <t>4-Chloro-o-phenylenediamine</t>
  </si>
  <si>
    <t>CYANIDE COMPOUNDS [Inorganic)</t>
  </si>
  <si>
    <t>4-Dimethylaminoazobenzene</t>
  </si>
  <si>
    <t>Cyclohexane</t>
  </si>
  <si>
    <t>Chloramphenicol</t>
  </si>
  <si>
    <t>4-Nitrobiphenyl</t>
  </si>
  <si>
    <t>Dibenz[a,h]acridine</t>
  </si>
  <si>
    <t>4-Nitrophenol</t>
  </si>
  <si>
    <t>4-Nitropyrene</t>
  </si>
  <si>
    <t>Dibenz[a,j]acridine</t>
  </si>
  <si>
    <t>Pentobarbital sodium</t>
  </si>
  <si>
    <t>4-Vinyl-1-cyclohexene diepoxide</t>
  </si>
  <si>
    <t>Dibenzo[a,e]pyrene</t>
  </si>
  <si>
    <t>Phenytoin</t>
  </si>
  <si>
    <t>4-Vinylcyclohexene</t>
  </si>
  <si>
    <t>Dibenzo[a,h]pyrene</t>
  </si>
  <si>
    <t>Ethinyl estradiol</t>
  </si>
  <si>
    <t>5-(Morpholinomethyl)-3-[(5-nitrofurfurylidene)amino]-2-oxazolidinone</t>
  </si>
  <si>
    <t>Dibenzo[a,i]pyrene</t>
  </si>
  <si>
    <t>Progesterone</t>
  </si>
  <si>
    <t>5-Methoxypsoralen</t>
  </si>
  <si>
    <t>Dibenzo[a,l]pyrene</t>
  </si>
  <si>
    <t>7,12-Dimethylbenz[a]anthracene</t>
  </si>
  <si>
    <t>5-Methylchrysene</t>
  </si>
  <si>
    <t>Methyltestosterone</t>
  </si>
  <si>
    <t>5-Nitroacenaphthene</t>
  </si>
  <si>
    <t>Testosterone and its esters</t>
  </si>
  <si>
    <t>5-Nitro-o-anisidine</t>
  </si>
  <si>
    <t>Diethanolamine</t>
  </si>
  <si>
    <t>Lindane {gamma-Hexachlorocyclohexane}</t>
  </si>
  <si>
    <t>6-Nitrochrysene</t>
  </si>
  <si>
    <t>Diethyl phthalate</t>
  </si>
  <si>
    <t>Diethyl sulfate</t>
  </si>
  <si>
    <t>Methotrexate</t>
  </si>
  <si>
    <t>7H-Dibenzo[c,g]carbazole</t>
  </si>
  <si>
    <t>Diethylene glycol</t>
  </si>
  <si>
    <t>Nitrofurazone</t>
  </si>
  <si>
    <t>A-alpha-C {2-Amino-9H-pyrido[2,3-b]indole}</t>
  </si>
  <si>
    <t>Diethylene glycol dimethyl ether</t>
  </si>
  <si>
    <t>N-Nitrosomorpholine</t>
  </si>
  <si>
    <t>Acenaphthene</t>
  </si>
  <si>
    <t>Diethylene glycol monobutyl ether</t>
  </si>
  <si>
    <t>Phenoxybenzamine</t>
  </si>
  <si>
    <t>Acenaphthylene</t>
  </si>
  <si>
    <t>Diethylene glycol monoethyl ether</t>
  </si>
  <si>
    <t>p-Aminoazobenzene</t>
  </si>
  <si>
    <t>Diethylene glycol monomethyl ether</t>
  </si>
  <si>
    <t>Acetamide</t>
  </si>
  <si>
    <t>Methyl hydrazine</t>
  </si>
  <si>
    <t>Acetochlor</t>
  </si>
  <si>
    <t>Ethyl chloride {Chlorethane)</t>
  </si>
  <si>
    <t>Acetohydroxamic acid</t>
  </si>
  <si>
    <t>Ethylene</t>
  </si>
  <si>
    <t>Methimazole</t>
  </si>
  <si>
    <t>Acetonitrile</t>
  </si>
  <si>
    <t>Ethylene dibromide {EDB}</t>
  </si>
  <si>
    <t>Dieldrin</t>
  </si>
  <si>
    <t>Acetophenone</t>
  </si>
  <si>
    <t>Ethylene dichloride {EDC}</t>
  </si>
  <si>
    <t>Niridazole</t>
  </si>
  <si>
    <t>Acifluorfen</t>
  </si>
  <si>
    <t>Ethylene glycol</t>
  </si>
  <si>
    <t>Phenacetin</t>
  </si>
  <si>
    <t>Ethylene glycol diethyl ether</t>
  </si>
  <si>
    <t>Ethyl methanesulfonate</t>
  </si>
  <si>
    <t>Acrylamide</t>
  </si>
  <si>
    <t>Ethylene glycol dimethyl ether</t>
  </si>
  <si>
    <t>Aniline</t>
  </si>
  <si>
    <t>Acrylic acid</t>
  </si>
  <si>
    <t>Thioacetamide</t>
  </si>
  <si>
    <t>Acrylonitrile</t>
  </si>
  <si>
    <t>Ethylene glycol monoethyl ether</t>
  </si>
  <si>
    <t>N-Nitrosodimethylamine</t>
  </si>
  <si>
    <t>Ethylene glycol monoethyl ether acetate</t>
  </si>
  <si>
    <t>Carbaryl</t>
  </si>
  <si>
    <t>Adriamycin</t>
  </si>
  <si>
    <t>Ethylene glycol monomethyl ether</t>
  </si>
  <si>
    <t>Phenoxybenzimide hydrochloride</t>
  </si>
  <si>
    <t>AF-2</t>
  </si>
  <si>
    <t>Ethylene glycol monomethyl ether acetate</t>
  </si>
  <si>
    <t>Phenacemide</t>
  </si>
  <si>
    <t>Ethylene glycol monopropyl ether</t>
  </si>
  <si>
    <t>Alachlor</t>
  </si>
  <si>
    <t>Ethylene oxide</t>
  </si>
  <si>
    <t>Tetracycline hydrochoride</t>
  </si>
  <si>
    <t>Aldrin</t>
  </si>
  <si>
    <t>Fluoranthene</t>
  </si>
  <si>
    <t>Methyl methanesulfon</t>
  </si>
  <si>
    <t>all-trans-Retinoic acid</t>
  </si>
  <si>
    <t>Fluorene</t>
  </si>
  <si>
    <t>Uracil mustard</t>
  </si>
  <si>
    <t>Allyl alcohol</t>
  </si>
  <si>
    <t>Cycloheximide</t>
  </si>
  <si>
    <t>Nitrofurantoin</t>
  </si>
  <si>
    <t>Furazolidone</t>
  </si>
  <si>
    <t>alpha-Hexachlorocyclohexane</t>
  </si>
  <si>
    <t>Methanol</t>
  </si>
  <si>
    <t>Alprazolam</t>
  </si>
  <si>
    <t>Hydrochloric acid</t>
  </si>
  <si>
    <t>Hydrocyanic acid</t>
  </si>
  <si>
    <t>Dimethyl formamide</t>
  </si>
  <si>
    <t>Amikacin sulfate</t>
  </si>
  <si>
    <t>Hydrogen bromide</t>
  </si>
  <si>
    <t>Norethisterone</t>
  </si>
  <si>
    <t>Aminoglutethimide</t>
  </si>
  <si>
    <t>Hydrogen fluoride</t>
  </si>
  <si>
    <t>Tris(aziridinyl)-p-benzoquinone</t>
  </si>
  <si>
    <t>Hydrogen Selenide</t>
  </si>
  <si>
    <t>N-Methyl-N'-nitro-N-nitrosoguanidine</t>
  </si>
  <si>
    <t>Hydrogen sulfide</t>
  </si>
  <si>
    <t>n-Butyl alcohol</t>
  </si>
  <si>
    <t>Indeno[1,2,3-cd]pyrene</t>
  </si>
  <si>
    <t>Isobutyraldehyde</t>
  </si>
  <si>
    <t>Methyl chloroform {1,1,1-Trichloroethane}</t>
  </si>
  <si>
    <t>Maneb</t>
  </si>
  <si>
    <t>Medroxyprogesterone</t>
  </si>
  <si>
    <t>m-Cresol</t>
  </si>
  <si>
    <t>Mestranol</t>
  </si>
  <si>
    <t>Methoxychlor</t>
  </si>
  <si>
    <t>Anthracene</t>
  </si>
  <si>
    <t>Methyl acrylate</t>
  </si>
  <si>
    <t>Dichlorodiphenyldichloroethane {DDD}</t>
  </si>
  <si>
    <t>Methyl bromide {Bromomethane}</t>
  </si>
  <si>
    <t>Trypan blue</t>
  </si>
  <si>
    <t>Methyl chloride  {Chloromethane}</t>
  </si>
  <si>
    <t>Methane</t>
  </si>
  <si>
    <t>Aramite</t>
  </si>
  <si>
    <t>Methyl iodide {Iodomethane}</t>
  </si>
  <si>
    <t>Arsine</t>
  </si>
  <si>
    <t>Methyl isocyanate</t>
  </si>
  <si>
    <t>Methyl mercury</t>
  </si>
  <si>
    <t>Methylene bromide</t>
  </si>
  <si>
    <t>Methyl methacrylate</t>
  </si>
  <si>
    <t>Auramine</t>
  </si>
  <si>
    <t>Vinyl chloride</t>
  </si>
  <si>
    <t>Azaserine</t>
  </si>
  <si>
    <t>Methyl tert-butyl ether</t>
  </si>
  <si>
    <t>Vinyl fluoride</t>
  </si>
  <si>
    <t>Azathioprine</t>
  </si>
  <si>
    <t>Azobenzene</t>
  </si>
  <si>
    <t>Methylene chloride {Dichloromethane}</t>
  </si>
  <si>
    <t>m-Xylene</t>
  </si>
  <si>
    <t>Nitric acid</t>
  </si>
  <si>
    <t>Bromoform</t>
  </si>
  <si>
    <t>OLEUM</t>
  </si>
  <si>
    <t>Bromodichloromethane</t>
  </si>
  <si>
    <t>o-Xylene</t>
  </si>
  <si>
    <t>Vinylidene chloride</t>
  </si>
  <si>
    <t>p-Cresol</t>
  </si>
  <si>
    <t>Dichlorofluoromethane {Freon 21}</t>
  </si>
  <si>
    <t>Perchloroethylene {Tetrachloroethene}</t>
  </si>
  <si>
    <t>Phosgene</t>
  </si>
  <si>
    <t>Perfluorooctanoic acid {PFOA} (and its salts, esters, and sulfonates)</t>
  </si>
  <si>
    <t>Chlorodifluoromethane {Freon 22}</t>
  </si>
  <si>
    <t>Perylene</t>
  </si>
  <si>
    <t>Trifluoromethane {Freon 23}</t>
  </si>
  <si>
    <t>Phenol</t>
  </si>
  <si>
    <t>Phosphine</t>
  </si>
  <si>
    <t>Propylene oxide</t>
  </si>
  <si>
    <t>Benzofuran</t>
  </si>
  <si>
    <t>Phosphoric acid</t>
  </si>
  <si>
    <t>tert-Butyl alcohol</t>
  </si>
  <si>
    <t>Benzoic trichloride</t>
  </si>
  <si>
    <t>Phosphorus</t>
  </si>
  <si>
    <t>Trichlorofluoromethane {Freon 11}</t>
  </si>
  <si>
    <t>Benzoyl chloride</t>
  </si>
  <si>
    <t>sec-Butyl alcohol</t>
  </si>
  <si>
    <t>Dichlorodifluoromethene (Freon 12)</t>
  </si>
  <si>
    <t>Carbon tetrafluoride</t>
  </si>
  <si>
    <t>Benzphetamine hydrochloride</t>
  </si>
  <si>
    <t>Sodium hydroxide</t>
  </si>
  <si>
    <t>Chloropicrin</t>
  </si>
  <si>
    <t>Benzyl violet 4B</t>
  </si>
  <si>
    <t>Styrene</t>
  </si>
  <si>
    <t>Chlorinated Fluorocarbon {CFC-113} {1,1,2-Trichloro-1,2,2-trifluoroethane}</t>
  </si>
  <si>
    <t>Fluoxymesterone</t>
  </si>
  <si>
    <t>beta-Butyrolactone</t>
  </si>
  <si>
    <t>Sulfuric acid</t>
  </si>
  <si>
    <t>Hexachlorocyclopentadiene</t>
  </si>
  <si>
    <t>beta-Hexachlorocyclohexane</t>
  </si>
  <si>
    <t>Dimethyl sulfate</t>
  </si>
  <si>
    <t>Triorthocresyl phosphate</t>
  </si>
  <si>
    <t>Biphenyl</t>
  </si>
  <si>
    <t>Trichloroethylene</t>
  </si>
  <si>
    <t>Triethyl phosphine</t>
  </si>
  <si>
    <t>Bis(2-chloro-1-methylethyl) ether</t>
  </si>
  <si>
    <t>Isophorone</t>
  </si>
  <si>
    <t>Bis(2-chloroethyl) ether {DCEE}</t>
  </si>
  <si>
    <t>Vinyl acetate</t>
  </si>
  <si>
    <t>Isoprene, except from vegetative emission sources</t>
  </si>
  <si>
    <t>Bis(2-ethylhexyl) adipate</t>
  </si>
  <si>
    <t>Vinyl bromide</t>
  </si>
  <si>
    <t>Bis(chloromethyl) ether</t>
  </si>
  <si>
    <t>Bischloroethyl nitrosourea</t>
  </si>
  <si>
    <t>Dioxins Furans Category</t>
  </si>
  <si>
    <t>Bromine Pentafluoride</t>
  </si>
  <si>
    <t>Bromoxynil</t>
  </si>
  <si>
    <t>Chloroacetic acid</t>
  </si>
  <si>
    <t>Butyl acrylate</t>
  </si>
  <si>
    <t>Peracetic acid</t>
  </si>
  <si>
    <t>Butylated hydroxyanisole {BHA}</t>
  </si>
  <si>
    <t>Butyraldehyde</t>
  </si>
  <si>
    <t>Oxytetracycline</t>
  </si>
  <si>
    <t>C. I. Acid Green 3</t>
  </si>
  <si>
    <t>C. I. Basic Green 4</t>
  </si>
  <si>
    <t>Cumene hydroperoxide</t>
  </si>
  <si>
    <t>C. I. Basic Red 1</t>
  </si>
  <si>
    <t>C. I. Basic Red 9 monohydrochloride</t>
  </si>
  <si>
    <t>Saccharin</t>
  </si>
  <si>
    <t>C. I. Disperse Yellow 3</t>
  </si>
  <si>
    <t>Warfarin</t>
  </si>
  <si>
    <t>D and C Red No. 19</t>
  </si>
  <si>
    <t>Calcium cyanamide</t>
  </si>
  <si>
    <t>Pentachloronitrobenzene {Quintobenzene}</t>
  </si>
  <si>
    <t>Caprolactam</t>
  </si>
  <si>
    <t>Dibenzofuran</t>
  </si>
  <si>
    <t>Dienestrol</t>
  </si>
  <si>
    <t>Dibutyl phthalate</t>
  </si>
  <si>
    <t>Carbon monoxide</t>
  </si>
  <si>
    <t>Total Heptachlorodibenzofuran</t>
  </si>
  <si>
    <t>Phenanthrene</t>
  </si>
  <si>
    <t>Total Heptachlorodibenzo-p-dioxin</t>
  </si>
  <si>
    <t>Particulate Matter 1</t>
  </si>
  <si>
    <t>Total Hexachlorodibenzofuran</t>
  </si>
  <si>
    <t>Phthalic anhydride</t>
  </si>
  <si>
    <t>Total Hexachlorodibenzo-p-dioxin</t>
  </si>
  <si>
    <t>Carbonyl sulfide</t>
  </si>
  <si>
    <t>Total Pentachlorodibenzofuran</t>
  </si>
  <si>
    <t>N-Nitrosodiphenylamine</t>
  </si>
  <si>
    <t>Carboplatin</t>
  </si>
  <si>
    <t>Total Pentachlorodibenzo-p-dioxin</t>
  </si>
  <si>
    <t>Total Tetrachlorodibenzofuran</t>
  </si>
  <si>
    <t>Cinnamyl anthranilate</t>
  </si>
  <si>
    <t>Catechol</t>
  </si>
  <si>
    <t>Total Tetrachlorodibenzo-p-dioxin</t>
  </si>
  <si>
    <t>PCBs Category</t>
  </si>
  <si>
    <t>Hexachlorobutadiene</t>
  </si>
  <si>
    <t>Chenodiol</t>
  </si>
  <si>
    <t>Pentachlorophenol</t>
  </si>
  <si>
    <t>Chloramben</t>
  </si>
  <si>
    <t>Chlorambucil</t>
  </si>
  <si>
    <t>Particulate Matter 2.5 Microns or less</t>
  </si>
  <si>
    <t>Chlorcyclizine hydrochloride</t>
  </si>
  <si>
    <t>Dinoseb</t>
  </si>
  <si>
    <t>Chlordecone {Kepone}</t>
  </si>
  <si>
    <t>Picric acid</t>
  </si>
  <si>
    <t>Chlordimeform</t>
  </si>
  <si>
    <t>Chlorendic acid</t>
  </si>
  <si>
    <t>Michler's ketone</t>
  </si>
  <si>
    <t>Toluene-2,6-diisocyanate</t>
  </si>
  <si>
    <t>Chlorinated paraffin</t>
  </si>
  <si>
    <t>Quinoline</t>
  </si>
  <si>
    <t>PCBs {Polychlorinated biphenyls}</t>
  </si>
  <si>
    <t>Full Category</t>
  </si>
  <si>
    <t>Chlorodibromomethane</t>
  </si>
  <si>
    <t>Dihydrosafrole</t>
  </si>
  <si>
    <t>Safrole</t>
  </si>
  <si>
    <t>Dichlorophenoxyacetic acid, salts and esters {2,4-D}</t>
  </si>
  <si>
    <t>Chloroprene</t>
  </si>
  <si>
    <t>Phenazopyridine hydrochloride</t>
  </si>
  <si>
    <t>Chlorothalonil</t>
  </si>
  <si>
    <t>Sulfallate</t>
  </si>
  <si>
    <t>Cisplatin</t>
  </si>
  <si>
    <t>Citrus Red No. 2</t>
  </si>
  <si>
    <t>Coal tars</t>
  </si>
  <si>
    <t>Styrene oxide</t>
  </si>
  <si>
    <t>Crotonaldehyde</t>
  </si>
  <si>
    <t>Ethylene thiourea</t>
  </si>
  <si>
    <t>o-Aminoazotoluene</t>
  </si>
  <si>
    <t>Cyanazine</t>
  </si>
  <si>
    <t>Cycasin</t>
  </si>
  <si>
    <t>Nitrobenzene</t>
  </si>
  <si>
    <t>Cyclohexanol</t>
  </si>
  <si>
    <t>m-Dinitrobenzene</t>
  </si>
  <si>
    <t>Valproate</t>
  </si>
  <si>
    <t>Cyhexatin</t>
  </si>
  <si>
    <t>Terephthalic acid</t>
  </si>
  <si>
    <t>Cytarabine</t>
  </si>
  <si>
    <t>p-Dinitrobenzene</t>
  </si>
  <si>
    <t>D and C Orange No. 1</t>
  </si>
  <si>
    <t>D and C Red No. 8</t>
  </si>
  <si>
    <t>D and C Red No. 9</t>
  </si>
  <si>
    <t>Dacarbazine</t>
  </si>
  <si>
    <t>N-Nitrosopiperidine</t>
  </si>
  <si>
    <t>Daminozide</t>
  </si>
  <si>
    <t>Triphenyl phosphite</t>
  </si>
  <si>
    <t>Danazol</t>
  </si>
  <si>
    <t>Daunomycin</t>
  </si>
  <si>
    <t>Daunorubicin hydrochloride</t>
  </si>
  <si>
    <t>Methylene diphenyl diisocyanate {MDI}</t>
  </si>
  <si>
    <t>Decabromodiphenyl oxide</t>
  </si>
  <si>
    <t>Di(2-ethylhexyl) phthalate</t>
  </si>
  <si>
    <t>Diglycidyl resorcinol ether {DGRE}</t>
  </si>
  <si>
    <t>Diallate</t>
  </si>
  <si>
    <t>p-Anisidine</t>
  </si>
  <si>
    <t>Diazomethane</t>
  </si>
  <si>
    <t>p-Xylene</t>
  </si>
  <si>
    <t>p-Dichlorobenzene</t>
  </si>
  <si>
    <t>p-Chloroaniline</t>
  </si>
  <si>
    <t>p-Toluidine</t>
  </si>
  <si>
    <t>p-Phenylenediamine</t>
  </si>
  <si>
    <t>Quinone</t>
  </si>
  <si>
    <t>Dichlorobenzenes (mixed isomers)</t>
  </si>
  <si>
    <t>Epichlorohydrin</t>
  </si>
  <si>
    <t>Dicofol</t>
  </si>
  <si>
    <t>Diepoxybutane</t>
  </si>
  <si>
    <t>Maleic anhydride</t>
  </si>
  <si>
    <t>Dimethyl phthalate</t>
  </si>
  <si>
    <t>Dimethylamine</t>
  </si>
  <si>
    <t>Dimethylvinylchloride {DMVC}</t>
  </si>
  <si>
    <t>Furan</t>
  </si>
  <si>
    <t>Dinitrobenzenes (mixitures of)</t>
  </si>
  <si>
    <t>Dinitrotoluenes (mixed isomers)</t>
  </si>
  <si>
    <t>Dinocap</t>
  </si>
  <si>
    <t>Pyridine</t>
  </si>
  <si>
    <t>Diphenylhydantoin</t>
  </si>
  <si>
    <t>Dipropylene glycol</t>
  </si>
  <si>
    <t>Glutaraldehyde</t>
  </si>
  <si>
    <t>Dipropylene glycol monomethyl ether</t>
  </si>
  <si>
    <t>Direct Black 38</t>
  </si>
  <si>
    <t>Direct Blue 6</t>
  </si>
  <si>
    <t>Direct Brown 95 (technical grade)</t>
  </si>
  <si>
    <t>Disperse Blue 1</t>
  </si>
  <si>
    <t>Doxycycline</t>
  </si>
  <si>
    <t>Triethylene glycol dimethyl ether</t>
  </si>
  <si>
    <t>Ergotamine tartrate</t>
  </si>
  <si>
    <t>Propoxur</t>
  </si>
  <si>
    <t>Erionite</t>
  </si>
  <si>
    <t>Propylene</t>
  </si>
  <si>
    <t>Paramethadione</t>
  </si>
  <si>
    <t>Triphenyl phosphate</t>
  </si>
  <si>
    <t>Ethyl acrylate</t>
  </si>
  <si>
    <t>n-Dioctyl phthalate</t>
  </si>
  <si>
    <t>Ethyl chloroformate</t>
  </si>
  <si>
    <t>Hexachlorobenzene</t>
  </si>
  <si>
    <t>Isosafrole</t>
  </si>
  <si>
    <t>p-Cresidine</t>
  </si>
  <si>
    <t>Triethylamine</t>
  </si>
  <si>
    <t>N,N-Dimethylaniline</t>
  </si>
  <si>
    <t>Phenyl glycidyl ether</t>
  </si>
  <si>
    <t>Hydroquinone</t>
  </si>
  <si>
    <t>Propionaldehyde</t>
  </si>
  <si>
    <t>Etoposide</t>
  </si>
  <si>
    <t>Etretinate</t>
  </si>
  <si>
    <t>Fluometuron</t>
  </si>
  <si>
    <t>Griseofulvin</t>
  </si>
  <si>
    <t>Tris(2,3-dibromopropyl)phosphate</t>
  </si>
  <si>
    <t>Tributyl phosphate</t>
  </si>
  <si>
    <t>Trimethadione</t>
  </si>
  <si>
    <t>Flutamide</t>
  </si>
  <si>
    <t>Sodium saccharin</t>
  </si>
  <si>
    <t>Folpet</t>
  </si>
  <si>
    <t>Pyrene</t>
  </si>
  <si>
    <t>Sodium o-phenylphenate</t>
  </si>
  <si>
    <t>Furmecyclox</t>
  </si>
  <si>
    <t>o-Anisidine hydrochloride</t>
  </si>
  <si>
    <t>Glu-P-1 {2-Amino-6-methyldipyrido[1,2-a:3',2'-d]imidazole}</t>
  </si>
  <si>
    <t>Glu-P-2 {2-Aminodipyrido[1,2-a:3',2'-d]imidazole}</t>
  </si>
  <si>
    <t>Glycidaldehyde</t>
  </si>
  <si>
    <t>Glycidol</t>
  </si>
  <si>
    <t>Gyromitrin</t>
  </si>
  <si>
    <t>Vinblastine sulfate</t>
  </si>
  <si>
    <t>Halazepam</t>
  </si>
  <si>
    <t>HC Blue 1</t>
  </si>
  <si>
    <t>Melphalan</t>
  </si>
  <si>
    <t>Heptachlor epoxide</t>
  </si>
  <si>
    <t>Thioguanine</t>
  </si>
  <si>
    <t>p-Nitrosodiphenylamine</t>
  </si>
  <si>
    <t>Hexachlorocyclohexanes (mixed or technical grade)</t>
  </si>
  <si>
    <t>Hexachloronaphthalene</t>
  </si>
  <si>
    <t>Hexamethylene-1,6-diisocyanate</t>
  </si>
  <si>
    <t>Hexamethylphosphoramide</t>
  </si>
  <si>
    <t>Hydrazine</t>
  </si>
  <si>
    <t>Hydrazine sulfate</t>
  </si>
  <si>
    <t>Ifosfamide</t>
  </si>
  <si>
    <t>Iodine-131</t>
  </si>
  <si>
    <t>IQ {2-Amino-3-methylimidazo[4,5-f]quinoline}</t>
  </si>
  <si>
    <t>Iron dextran complex</t>
  </si>
  <si>
    <t>Treosulfan</t>
  </si>
  <si>
    <t>Iron pentacarbonyl</t>
  </si>
  <si>
    <t>Nitrogen mustard N-oxide</t>
  </si>
  <si>
    <t>Lasiocarpine</t>
  </si>
  <si>
    <t>Ochratoxin A</t>
  </si>
  <si>
    <t>Isotretinoin</t>
  </si>
  <si>
    <t>Lactofen</t>
  </si>
  <si>
    <t>Monocrotaline</t>
  </si>
  <si>
    <t>Testosterone enanthate</t>
  </si>
  <si>
    <t>Procarbazine hydrochloride</t>
  </si>
  <si>
    <t>Oxymetholone</t>
  </si>
  <si>
    <t>Metronidazole</t>
  </si>
  <si>
    <t>Lorazepam</t>
  </si>
  <si>
    <t>Mancozeb</t>
  </si>
  <si>
    <t>N-N-Bis(2-chloroethyl)-2-naphthylamine {Chlornaphazine}</t>
  </si>
  <si>
    <t>Mustard gas</t>
  </si>
  <si>
    <t>Tetranitromethane</t>
  </si>
  <si>
    <t>Trimethyl phosphate</t>
  </si>
  <si>
    <t>o-Dinitrobenzene</t>
  </si>
  <si>
    <t>Megestrol acetate</t>
  </si>
  <si>
    <t>Merphalan</t>
  </si>
  <si>
    <t>N-[4-(5-Nitro-2-furyl)-2-thiazolyl]acetamide</t>
  </si>
  <si>
    <t>Menotropins</t>
  </si>
  <si>
    <t>Mercaptopurine</t>
  </si>
  <si>
    <t>t-Butyl acetate</t>
  </si>
  <si>
    <t>Methacycline hydrochloride</t>
  </si>
  <si>
    <t>Methotrexate sodium</t>
  </si>
  <si>
    <t>Toluene-2,4-diisocyanate</t>
  </si>
  <si>
    <t>Methylazoxymethanol</t>
  </si>
  <si>
    <t>Methylazoxymethanol acetate</t>
  </si>
  <si>
    <t>N,N'-Diacetylbenzidine</t>
  </si>
  <si>
    <t>N-Nitroso-N-methylurethane</t>
  </si>
  <si>
    <t>N-Nitrosodi-n-propylamine</t>
  </si>
  <si>
    <t>Metiram</t>
  </si>
  <si>
    <t>o-Toluidine hydrochloride</t>
  </si>
  <si>
    <t>Midazolam hydrochloride</t>
  </si>
  <si>
    <t>N-Nitroso-N-ethylurea</t>
  </si>
  <si>
    <t>Panfuran S</t>
  </si>
  <si>
    <t>Mirex</t>
  </si>
  <si>
    <t>Misoprostol</t>
  </si>
  <si>
    <t>Mitoxantrone hydrochloride</t>
  </si>
  <si>
    <t>Temazepam</t>
  </si>
  <si>
    <t>N-Nitrosodi-n-butylamine</t>
  </si>
  <si>
    <t>N-Methyloacrylamide</t>
  </si>
  <si>
    <t>N-Nitrosopyrrolidine</t>
  </si>
  <si>
    <t>Tetrachlorvinphos</t>
  </si>
  <si>
    <t>Nafarelin acetate</t>
  </si>
  <si>
    <t>Nafenopin</t>
  </si>
  <si>
    <t>Neomycin sulfate</t>
  </si>
  <si>
    <t>Netilmicin sulfate</t>
  </si>
  <si>
    <t>Phosphorus pentoxide</t>
  </si>
  <si>
    <t>Nitrilotriacetic acid, trisodium salt monohydrate</t>
  </si>
  <si>
    <t>Nitrofen (technical grade)</t>
  </si>
  <si>
    <t>Trifluralin</t>
  </si>
  <si>
    <t>Nitrogen Dioxide</t>
  </si>
  <si>
    <t>Nitrous oxide</t>
  </si>
  <si>
    <t>Vincristine sulfate</t>
  </si>
  <si>
    <t>Octachloronaphthalene</t>
  </si>
  <si>
    <t>N-Nitrosomethylethylamine</t>
  </si>
  <si>
    <t>N-Nitrosomethylvinylamine</t>
  </si>
  <si>
    <t>Sulfur Hexafluoride</t>
  </si>
  <si>
    <t>Oil Orange SS</t>
  </si>
  <si>
    <t>N-Nitrosonornicotine</t>
  </si>
  <si>
    <t>N-Nitrososarcosine</t>
  </si>
  <si>
    <t>Norgestrel</t>
  </si>
  <si>
    <t>Phenesterin</t>
  </si>
  <si>
    <t>Ponceau 3R</t>
  </si>
  <si>
    <t>Ponceau MX</t>
  </si>
  <si>
    <t>Streptomycin sulfate</t>
  </si>
  <si>
    <t>Ozone</t>
  </si>
  <si>
    <t>p-alpha,alpha,alpha-Tetrachlorotoluene</t>
  </si>
  <si>
    <t>Sulfur Dioxide</t>
  </si>
  <si>
    <t>Sulfur Trioxide</t>
  </si>
  <si>
    <t>Phosphorus trichloride</t>
  </si>
  <si>
    <t>Phosphorus oxychloride</t>
  </si>
  <si>
    <t>Potassium bromate</t>
  </si>
  <si>
    <t>Phosphorus pentachloride</t>
  </si>
  <si>
    <t>Plicamycin</t>
  </si>
  <si>
    <t>Polygeenan</t>
  </si>
  <si>
    <t>Sterigmatocystin</t>
  </si>
  <si>
    <t>Sodium dichromate</t>
  </si>
  <si>
    <t>Zineb</t>
  </si>
  <si>
    <t>Ribavirin</t>
  </si>
  <si>
    <t>Trilostane</t>
  </si>
  <si>
    <t>Streptozotocin</t>
  </si>
  <si>
    <t xml:space="preserve">TETRACHLOROPHENOLS </t>
  </si>
  <si>
    <t>Tamoxifen citrate</t>
  </si>
  <si>
    <t xml:space="preserve">TRIMETHYLBENZENES </t>
  </si>
  <si>
    <t>TOLUENE DIISOCYANATE</t>
  </si>
  <si>
    <t>Urofollitropin</t>
  </si>
  <si>
    <t>Triazolam</t>
  </si>
  <si>
    <t>Tobramycin sulfate</t>
  </si>
  <si>
    <t>trans-2-[(Dimethylamino)methylimino]-5-[2-(5-nitro-2-furyl)vinyl-1,3,4-oxadiazol</t>
  </si>
  <si>
    <t>Trp-P-1 {3-Amino-1,4-dimethyl-5H-pyrido[4,3-b]indole}</t>
  </si>
  <si>
    <t>Trp-P-2 {3-Amino-1-methyl-5H-pyrido[4,3-b]indole}</t>
  </si>
  <si>
    <t>t-Butyl Acetate</t>
  </si>
  <si>
    <t xml:space="preserve">Coating </t>
  </si>
  <si>
    <t>Lbs/Hr</t>
  </si>
  <si>
    <t>Lbs/Yr</t>
  </si>
  <si>
    <t>To refresh Coating totals, highlight a cell in section to activate PivotTable Tools ribbon menu. Select options. Activate refresh. Refresh will also occur when file is reopened.</t>
  </si>
  <si>
    <t>Data</t>
  </si>
  <si>
    <t>CAS#</t>
  </si>
  <si>
    <t>Sum of Lbs/Hr</t>
  </si>
  <si>
    <t>Sum of Lbs/Yr</t>
  </si>
  <si>
    <t>Grand Total</t>
  </si>
  <si>
    <t>Styrene less than or equal to 18%</t>
  </si>
  <si>
    <t>Styrene Greater than or equal to 19%</t>
  </si>
  <si>
    <t>Polyester Resin Operations, Gel Coats Atomized</t>
  </si>
  <si>
    <t>Polyester Resin Operations, Gel Coats  Non-Atomized</t>
  </si>
  <si>
    <t>GC Atomized</t>
  </si>
  <si>
    <t>GC Non-Atomized</t>
  </si>
  <si>
    <t>GC Automated Spray</t>
  </si>
  <si>
    <t>Use this spreadsheet to calculate toxic emissions from Polyester Resin Operations' VOCs. This worksheet is for Gel Coat Atomized Resin application.</t>
  </si>
  <si>
    <t>Use this spreadsheet to calculate toxic emissions from Polyester Resin Operations' VOCs. This worksheet is for Gel Coat Non-Atomized Resin application.</t>
  </si>
  <si>
    <t>Use this spreadsheet to calculate toxic emissions from Polyester Resin Operations' VOCs. This worksheet is for Molding and Casting Resin applications (Closed Molding, Injection Molding, Polymer Marble Casting).</t>
  </si>
  <si>
    <t>Polyester Resin Operations, Molding and Casting</t>
  </si>
  <si>
    <t>Molding and Casting</t>
  </si>
  <si>
    <t>Non-VS</t>
  </si>
  <si>
    <t>VS</t>
  </si>
  <si>
    <t>Polyester Resin Operations, Pultrusion</t>
  </si>
  <si>
    <t>Use this spreadsheet to calculate toxic emissions from Polyester Resin Operations' VOCs. This worksheet is for Pultrusion (continous manufacturing process of uniform shape) Resin applications .</t>
  </si>
  <si>
    <t>References:</t>
  </si>
  <si>
    <r>
      <t xml:space="preserve">*Emission Factors are derived from the 2009 American National Standards Institute (ANSI) guide, </t>
    </r>
    <r>
      <rPr>
        <i/>
        <sz val="10"/>
        <rFont val="Arial"/>
        <family val="2"/>
      </rPr>
      <t xml:space="preserve">Estimating Emission Factors from Open Molding and Other Composite Processes. </t>
    </r>
    <r>
      <rPr>
        <sz val="10"/>
        <rFont val="Arial"/>
        <family val="2"/>
      </rPr>
      <t>VOC emissions are considered to volatilize the same as Styrene in polyester resin operations as established per Subpart WWWW of Part 63--</t>
    </r>
    <r>
      <rPr>
        <i/>
        <sz val="10"/>
        <rFont val="Arial"/>
        <family val="2"/>
      </rPr>
      <t>Equations to Calculate Organic HAP Emissions Factors for Specific Open Molding and Centrifugal Casting Process Streams</t>
    </r>
    <r>
      <rPr>
        <sz val="10"/>
        <rFont val="Arial"/>
        <family val="2"/>
      </rPr>
      <t xml:space="preserve">.  </t>
    </r>
    <r>
      <rPr>
        <i/>
        <sz val="10"/>
        <rFont val="Arial"/>
        <family val="2"/>
      </rPr>
      <t xml:space="preserve"> </t>
    </r>
  </si>
  <si>
    <t>Pultrusion</t>
  </si>
  <si>
    <t>Polyester Resin Operations, Gel Coats, Robotic/Automated Spray</t>
  </si>
  <si>
    <t>Use this spreadsheet to calculate toxic emissions from Polyester Resin Operations' VOCs. This worksheet is for Gel Coat, Robotic/Automated Spray Resin application.</t>
  </si>
  <si>
    <r>
      <t xml:space="preserve"> Entries required in yellow areas, output in grey areas. Enter Max HR and Max Yr usage of resin in gallons. Select application Type# from the dropdown. If there is vapor control equipment, enter the control efficiency as whole number (90 for 90%), else leave as 0. Enter either lbs per Gal or Specific Gravity. Enter CAS#, substance name will auto populate. </t>
    </r>
    <r>
      <rPr>
        <sz val="10"/>
        <color indexed="10"/>
        <rFont val="Arial"/>
        <family val="2"/>
      </rPr>
      <t>DO NOT CHANGE Methyl Methacrylate's CAS# or Emission Factor.</t>
    </r>
    <r>
      <rPr>
        <sz val="10"/>
        <rFont val="Arial"/>
        <family val="2"/>
      </rPr>
      <t xml:space="preserve"> Enter weight percent as a whole number. Emission factors are determined by the application type equation and weight percent. Emissions are calculated by the multiplication of usage rates and emission factors.</t>
    </r>
  </si>
  <si>
    <t>Lbs/gal</t>
  </si>
  <si>
    <t>Non-Vapor Suppresant</t>
  </si>
  <si>
    <t>Vapor Suppresant</t>
  </si>
  <si>
    <t xml:space="preserve"> Entries required in yellow areas, output in grey areas. Enter Max HR and Max Yr usage of resin in gallons. Select application Type# from the dropdown. If there is vapor control equipment, enter the control efficiency as as whole number (90 for 90%), else leave as 0. Enter either lbs per Gal or Specific Gravity. Enter CAS#, substance name will auto populate. Enter weight percent as a whole number. Emission factors are determined by the application type equation and weight percent. Emissions are calculated by the multiplication of usage rates and emission factors.</t>
  </si>
  <si>
    <t xml:space="preserve"> Entries required in yellow areas, output in grey areas. Enter Max HR and Max Yr usage of resin in gallons. Select application Type# from the dropdown. If there is vapor control equipment, enter the control efficiency as a whole number (90 for 90%), else leave as 0. Enter either lbs per Gal or Specific Gravity. Enter CAS#, substance name will auto populate. Enter weight percent as a as a whole number. Emission factors are determined by the application type equation and weight percent. Emissions are calculated by the multiplication of usage rates and emission factors.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</si>
</sst>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E+00"/>
    <numFmt numFmtId="171" formatCode="0.0000"/>
    <numFmt numFmtId="172" formatCode="[$€-2]\ #,##0.00_);[Red]\([$€-2]\ #,##0.00\)"/>
    <numFmt numFmtId="173" formatCode="0;0;;@"/>
    <numFmt numFmtId="174" formatCode="0.00000"/>
    <numFmt numFmtId="175" formatCode="#,##0.0"/>
  </numFmts>
  <fonts count="46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1" fontId="0" fillId="33" borderId="1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1" fontId="0" fillId="0" borderId="0" xfId="55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1" fontId="4" fillId="0" borderId="10" xfId="55" applyNumberFormat="1" applyFont="1" applyFill="1" applyBorder="1" applyAlignment="1">
      <alignment horizontal="center"/>
      <protection/>
    </xf>
    <xf numFmtId="1" fontId="4" fillId="0" borderId="10" xfId="55" applyNumberFormat="1" applyFont="1" applyFill="1" applyBorder="1" applyAlignment="1">
      <alignment horizontal="center" wrapText="1"/>
      <protection/>
    </xf>
    <xf numFmtId="11" fontId="0" fillId="0" borderId="0" xfId="55" applyNumberForma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1" fontId="0" fillId="36" borderId="10" xfId="0" applyNumberFormat="1" applyFill="1" applyBorder="1" applyAlignment="1">
      <alignment horizontal="center"/>
    </xf>
    <xf numFmtId="11" fontId="0" fillId="37" borderId="10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35" borderId="0" xfId="0" applyFont="1" applyFill="1" applyAlignment="1">
      <alignment horizontal="center" wrapText="1"/>
    </xf>
    <xf numFmtId="0" fontId="0" fillId="35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38" borderId="16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38" borderId="1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/>
    </xf>
    <xf numFmtId="165" fontId="0" fillId="34" borderId="12" xfId="0" applyNumberFormat="1" applyFill="1" applyBorder="1" applyAlignment="1">
      <alignment horizontal="center"/>
    </xf>
    <xf numFmtId="165" fontId="0" fillId="34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NumberFormat="1" applyFill="1" applyBorder="1" applyAlignment="1">
      <alignment horizontal="center"/>
    </xf>
    <xf numFmtId="11" fontId="0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4" fillId="0" borderId="23" xfId="0" applyFont="1" applyBorder="1" applyAlignment="1">
      <alignment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4" fillId="0" borderId="26" xfId="0" applyFont="1" applyBorder="1" applyAlignment="1">
      <alignment/>
    </xf>
    <xf numFmtId="0" fontId="0" fillId="35" borderId="2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7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1" fontId="0" fillId="0" borderId="0" xfId="0" applyNumberFormat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1" fontId="0" fillId="5" borderId="1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1" fontId="0" fillId="39" borderId="10" xfId="0" applyNumberForma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1" fontId="0" fillId="40" borderId="10" xfId="0" applyNumberForma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11" fontId="0" fillId="41" borderId="10" xfId="0" applyNumberForma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11" fontId="0" fillId="42" borderId="10" xfId="0" applyNumberFormat="1" applyFill="1" applyBorder="1" applyAlignment="1">
      <alignment horizontal="center" vertical="center"/>
    </xf>
    <xf numFmtId="0" fontId="0" fillId="0" borderId="10" xfId="55" applyFont="1" applyBorder="1" applyAlignment="1">
      <alignment horizontal="center" vertical="center"/>
      <protection/>
    </xf>
    <xf numFmtId="0" fontId="0" fillId="5" borderId="0" xfId="0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5" borderId="29" xfId="0" applyFill="1" applyBorder="1" applyAlignment="1">
      <alignment/>
    </xf>
    <xf numFmtId="11" fontId="0" fillId="5" borderId="29" xfId="0" applyNumberFormat="1" applyFill="1" applyBorder="1" applyAlignment="1">
      <alignment horizontal="center" vertical="center"/>
    </xf>
    <xf numFmtId="11" fontId="0" fillId="5" borderId="31" xfId="0" applyNumberFormat="1" applyFill="1" applyBorder="1" applyAlignment="1">
      <alignment horizontal="center" vertical="center"/>
    </xf>
    <xf numFmtId="0" fontId="0" fillId="5" borderId="32" xfId="0" applyFill="1" applyBorder="1" applyAlignment="1">
      <alignment/>
    </xf>
    <xf numFmtId="11" fontId="0" fillId="5" borderId="32" xfId="0" applyNumberFormat="1" applyFill="1" applyBorder="1" applyAlignment="1">
      <alignment horizontal="center" vertical="center"/>
    </xf>
    <xf numFmtId="11" fontId="0" fillId="5" borderId="33" xfId="0" applyNumberFormat="1" applyFill="1" applyBorder="1" applyAlignment="1">
      <alignment horizontal="center" vertical="center"/>
    </xf>
    <xf numFmtId="0" fontId="0" fillId="5" borderId="34" xfId="0" applyFill="1" applyBorder="1" applyAlignment="1">
      <alignment/>
    </xf>
    <xf numFmtId="11" fontId="0" fillId="5" borderId="34" xfId="0" applyNumberFormat="1" applyFill="1" applyBorder="1" applyAlignment="1">
      <alignment horizontal="center" vertical="center"/>
    </xf>
    <xf numFmtId="11" fontId="0" fillId="5" borderId="35" xfId="0" applyNumberFormat="1" applyFill="1" applyBorder="1" applyAlignment="1">
      <alignment horizontal="center" vertical="center"/>
    </xf>
    <xf numFmtId="11" fontId="0" fillId="33" borderId="10" xfId="0" applyNumberFormat="1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165" fontId="0" fillId="34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44" borderId="28" xfId="0" applyFill="1" applyBorder="1" applyAlignment="1">
      <alignment horizontal="center"/>
    </xf>
    <xf numFmtId="0" fontId="0" fillId="0" borderId="28" xfId="0" applyBorder="1" applyAlignment="1">
      <alignment/>
    </xf>
    <xf numFmtId="166" fontId="0" fillId="44" borderId="28" xfId="0" applyNumberFormat="1" applyFill="1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5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4" fillId="0" borderId="19" xfId="55" applyFont="1" applyBorder="1" applyAlignment="1">
      <alignment horizontal="center" wrapText="1"/>
      <protection/>
    </xf>
    <xf numFmtId="0" fontId="0" fillId="0" borderId="51" xfId="55" applyBorder="1" applyAlignment="1">
      <alignment horizontal="center" wrapText="1"/>
      <protection/>
    </xf>
    <xf numFmtId="0" fontId="0" fillId="0" borderId="52" xfId="55" applyBorder="1" applyAlignment="1">
      <alignment horizontal="center" wrapText="1"/>
      <protection/>
    </xf>
    <xf numFmtId="0" fontId="3" fillId="0" borderId="19" xfId="55" applyFont="1" applyBorder="1" applyAlignment="1">
      <alignment horizontal="center" wrapText="1"/>
      <protection/>
    </xf>
    <xf numFmtId="0" fontId="3" fillId="0" borderId="51" xfId="55" applyFont="1" applyBorder="1" applyAlignment="1">
      <alignment horizontal="center" wrapText="1"/>
      <protection/>
    </xf>
    <xf numFmtId="0" fontId="3" fillId="0" borderId="52" xfId="55" applyFont="1" applyBorder="1" applyAlignment="1">
      <alignment horizontal="center" wrapText="1"/>
      <protection/>
    </xf>
    <xf numFmtId="0" fontId="10" fillId="0" borderId="53" xfId="55" applyFont="1" applyBorder="1" applyAlignment="1">
      <alignment horizontal="center" vertical="center" wrapText="1"/>
      <protection/>
    </xf>
    <xf numFmtId="0" fontId="10" fillId="0" borderId="54" xfId="55" applyFont="1" applyBorder="1" applyAlignment="1">
      <alignment horizontal="center" vertical="center" wrapText="1"/>
      <protection/>
    </xf>
    <xf numFmtId="0" fontId="10" fillId="0" borderId="55" xfId="55" applyFont="1" applyBorder="1" applyAlignment="1">
      <alignment horizontal="center" vertical="center" wrapText="1"/>
      <protection/>
    </xf>
    <xf numFmtId="0" fontId="10" fillId="0" borderId="56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10" fillId="0" borderId="57" xfId="55" applyFont="1" applyBorder="1" applyAlignment="1">
      <alignment horizontal="center" vertical="center" wrapText="1"/>
      <protection/>
    </xf>
    <xf numFmtId="0" fontId="10" fillId="0" borderId="58" xfId="55" applyFont="1" applyBorder="1" applyAlignment="1">
      <alignment horizontal="center" vertical="center" wrapText="1"/>
      <protection/>
    </xf>
    <xf numFmtId="0" fontId="10" fillId="0" borderId="59" xfId="55" applyFont="1" applyBorder="1" applyAlignment="1">
      <alignment horizontal="center" vertical="center" wrapText="1"/>
      <protection/>
    </xf>
    <xf numFmtId="0" fontId="10" fillId="0" borderId="60" xfId="55" applyFont="1" applyBorder="1" applyAlignment="1">
      <alignment horizontal="center" vertical="center" wrapText="1"/>
      <protection/>
    </xf>
    <xf numFmtId="0" fontId="2" fillId="43" borderId="10" xfId="0" applyFont="1" applyFill="1" applyBorder="1" applyAlignment="1">
      <alignment horizontal="center"/>
    </xf>
    <xf numFmtId="2" fontId="0" fillId="43" borderId="10" xfId="0" applyNumberFormat="1" applyFill="1" applyBorder="1" applyAlignment="1">
      <alignment horizontal="center"/>
    </xf>
    <xf numFmtId="0" fontId="2" fillId="43" borderId="10" xfId="0" applyFont="1" applyFill="1" applyBorder="1" applyAlignment="1">
      <alignment horizontal="center" wrapText="1"/>
    </xf>
    <xf numFmtId="11" fontId="0" fillId="43" borderId="10" xfId="0" applyNumberFormat="1" applyFill="1" applyBorder="1" applyAlignment="1">
      <alignment horizontal="center"/>
    </xf>
    <xf numFmtId="11" fontId="4" fillId="43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numFmt numFmtId="15" formatCode="d-mmm-yy"/>
      <border/>
    </dxf>
    <dxf>
      <alignment vertical="center" readingOrder="0"/>
      <border/>
    </dxf>
    <dxf>
      <alignment horizontal="center" readingOrder="0"/>
      <border/>
    </dxf>
    <dxf>
      <fill>
        <patternFill patternType="solid"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IR\Toxics%20EF%20Draft\Miscellaneous\Spreadsheets\Poly%20Resin%20Op%20I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Atomized"/>
      <sheetName val="Non-Atomized"/>
      <sheetName val="Robotic"/>
      <sheetName val="Filament"/>
      <sheetName val="Subtotals"/>
      <sheetName val="Totals"/>
      <sheetName val="CAS List"/>
    </sheetNames>
    <sheetDataSet>
      <sheetData sheetId="7">
        <row r="2">
          <cell r="A2" t="str">
            <v>Auto Category</v>
          </cell>
        </row>
        <row r="3">
          <cell r="A3" t="str">
            <v>EGBE</v>
          </cell>
        </row>
        <row r="4">
          <cell r="A4" t="str">
            <v>Ethyl benzene</v>
          </cell>
        </row>
        <row r="5">
          <cell r="A5" t="str">
            <v>Ethylene glycol monobutyl ether</v>
          </cell>
        </row>
        <row r="6">
          <cell r="A6" t="str">
            <v>Hexane</v>
          </cell>
        </row>
        <row r="7">
          <cell r="A7" t="str">
            <v>Isopropyl alcohol</v>
          </cell>
        </row>
        <row r="8">
          <cell r="A8" t="str">
            <v>MEK</v>
          </cell>
        </row>
        <row r="9">
          <cell r="A9" t="str">
            <v>Methyl ethyl ketone</v>
          </cell>
        </row>
        <row r="10">
          <cell r="A10" t="str">
            <v>Naphthalene</v>
          </cell>
        </row>
        <row r="11">
          <cell r="A11" t="str">
            <v>PGME</v>
          </cell>
        </row>
        <row r="12">
          <cell r="A12" t="str">
            <v>Propylene glycol monomethyl ether</v>
          </cell>
        </row>
        <row r="13">
          <cell r="A13" t="str">
            <v>Toluene</v>
          </cell>
        </row>
        <row r="14">
          <cell r="A14" t="str">
            <v>Xylene </v>
          </cell>
        </row>
        <row r="15">
          <cell r="A15" t="str">
            <v>1,2,4-trimethylbenzene</v>
          </cell>
        </row>
        <row r="16">
          <cell r="A16" t="str">
            <v>2,2,4-Trimethylpentane</v>
          </cell>
        </row>
        <row r="17">
          <cell r="A17" t="str">
            <v>Carbon black extract</v>
          </cell>
        </row>
        <row r="18">
          <cell r="A18" t="str">
            <v>Methyl isobutyl ketone {Hexone}</v>
          </cell>
        </row>
        <row r="19">
          <cell r="A19" t="str">
            <v>MIK</v>
          </cell>
        </row>
        <row r="20">
          <cell r="A20" t="str">
            <v>PGME Acetate</v>
          </cell>
        </row>
        <row r="21">
          <cell r="A21" t="str">
            <v>Propylene glycol monomethyl ether acetate</v>
          </cell>
        </row>
        <row r="22">
          <cell r="A22" t="str">
            <v>Metals Category</v>
          </cell>
        </row>
        <row r="23">
          <cell r="A23" t="str">
            <v>Aluminum</v>
          </cell>
        </row>
        <row r="24">
          <cell r="A24" t="str">
            <v>Aluminum oxide (fibrous)</v>
          </cell>
        </row>
        <row r="25">
          <cell r="A25" t="str">
            <v>Antimony</v>
          </cell>
        </row>
        <row r="26">
          <cell r="A26" t="str">
            <v>Antimony trioxide</v>
          </cell>
        </row>
        <row r="27">
          <cell r="A27" t="str">
            <v>Arsenic</v>
          </cell>
        </row>
        <row r="28">
          <cell r="A28" t="str">
            <v>Arsenic compounds (inorganic)</v>
          </cell>
        </row>
        <row r="29">
          <cell r="A29" t="str">
            <v>Arsenic compounds (other than inorganic)</v>
          </cell>
        </row>
        <row r="30">
          <cell r="A30" t="str">
            <v>Barium</v>
          </cell>
        </row>
        <row r="31">
          <cell r="A31" t="str">
            <v>Barium chromate</v>
          </cell>
        </row>
        <row r="32">
          <cell r="A32" t="str">
            <v>Beryllium</v>
          </cell>
        </row>
        <row r="33">
          <cell r="A33" t="str">
            <v>Cadmium</v>
          </cell>
        </row>
        <row r="34">
          <cell r="A34" t="str">
            <v>Calcium chromate</v>
          </cell>
        </row>
        <row r="35">
          <cell r="A35" t="str">
            <v>Chromium</v>
          </cell>
        </row>
        <row r="36">
          <cell r="A36" t="str">
            <v>Chromium trioxide</v>
          </cell>
        </row>
        <row r="37">
          <cell r="A37" t="str">
            <v>Chromium, hexavalent</v>
          </cell>
        </row>
        <row r="38">
          <cell r="A38" t="str">
            <v>Cobalt</v>
          </cell>
        </row>
        <row r="39">
          <cell r="A39" t="str">
            <v>Copper</v>
          </cell>
        </row>
        <row r="40">
          <cell r="A40" t="str">
            <v>Lead</v>
          </cell>
        </row>
        <row r="41">
          <cell r="A41" t="str">
            <v>Lead acetate</v>
          </cell>
        </row>
        <row r="42">
          <cell r="A42" t="str">
            <v>Lead chromate</v>
          </cell>
        </row>
        <row r="43">
          <cell r="A43" t="str">
            <v>Lead compounds (inorganic)</v>
          </cell>
        </row>
        <row r="44">
          <cell r="A44" t="str">
            <v>Lead compounds (other than inorganic)</v>
          </cell>
        </row>
        <row r="45">
          <cell r="A45" t="str">
            <v>Lead phosphate</v>
          </cell>
        </row>
        <row r="46">
          <cell r="A46" t="str">
            <v>Lead subacetate</v>
          </cell>
        </row>
        <row r="47">
          <cell r="A47" t="str">
            <v>Lithium carbonate</v>
          </cell>
        </row>
        <row r="48">
          <cell r="A48" t="str">
            <v>Lithium citrate</v>
          </cell>
        </row>
        <row r="49">
          <cell r="A49" t="str">
            <v>Manganese</v>
          </cell>
        </row>
        <row r="50">
          <cell r="A50" t="str">
            <v>Mercuric chloride</v>
          </cell>
        </row>
        <row r="51">
          <cell r="A51" t="str">
            <v>Mercury</v>
          </cell>
        </row>
        <row r="52">
          <cell r="A52" t="str">
            <v>Molybdenum trioxide</v>
          </cell>
        </row>
        <row r="53">
          <cell r="A53" t="str">
            <v>Nickel</v>
          </cell>
        </row>
        <row r="54">
          <cell r="A54" t="str">
            <v>Nickel acetate</v>
          </cell>
        </row>
        <row r="55">
          <cell r="A55" t="str">
            <v>Nickel carbonate</v>
          </cell>
        </row>
        <row r="56">
          <cell r="A56" t="str">
            <v>Nickel carbonyl</v>
          </cell>
        </row>
        <row r="57">
          <cell r="A57" t="str">
            <v>Nickel hydroxide</v>
          </cell>
        </row>
        <row r="58">
          <cell r="A58" t="str">
            <v>Nickel oxide</v>
          </cell>
        </row>
        <row r="59">
          <cell r="A59" t="str">
            <v>Nickel refinery dust</v>
          </cell>
        </row>
        <row r="60">
          <cell r="A60" t="str">
            <v>Nickel subsulfide</v>
          </cell>
        </row>
        <row r="61">
          <cell r="A61" t="str">
            <v>Nickelocene</v>
          </cell>
        </row>
        <row r="62">
          <cell r="A62" t="str">
            <v>Osmium tetroxide</v>
          </cell>
        </row>
        <row r="63">
          <cell r="A63" t="str">
            <v>Selenium</v>
          </cell>
        </row>
        <row r="64">
          <cell r="A64" t="str">
            <v>Selenium sulfide</v>
          </cell>
        </row>
        <row r="65">
          <cell r="A65" t="str">
            <v>Silver</v>
          </cell>
        </row>
        <row r="66">
          <cell r="A66" t="str">
            <v>Strontium chromate</v>
          </cell>
        </row>
        <row r="67">
          <cell r="A67" t="str">
            <v>Thallium</v>
          </cell>
        </row>
        <row r="68">
          <cell r="A68" t="str">
            <v>Thorium dioxide</v>
          </cell>
        </row>
        <row r="69">
          <cell r="A69" t="str">
            <v>Titanium tetrachloride</v>
          </cell>
        </row>
        <row r="70">
          <cell r="A70" t="str">
            <v>Vanadium (fume or dust)</v>
          </cell>
        </row>
        <row r="71">
          <cell r="A71" t="str">
            <v>VANADIUM PENTOXIDE</v>
          </cell>
        </row>
        <row r="72">
          <cell r="A72" t="str">
            <v>Zinc</v>
          </cell>
        </row>
        <row r="73">
          <cell r="A73" t="str">
            <v>Zinc oxide</v>
          </cell>
        </row>
        <row r="74">
          <cell r="A74" t="str">
            <v>Common Category</v>
          </cell>
        </row>
        <row r="75">
          <cell r="A75" t="str">
            <v>Acetaldehyde</v>
          </cell>
        </row>
        <row r="76">
          <cell r="A76" t="str">
            <v>Acrolein</v>
          </cell>
        </row>
        <row r="77">
          <cell r="A77" t="str">
            <v>Allyl chloride</v>
          </cell>
        </row>
        <row r="78">
          <cell r="A78" t="str">
            <v>Ammonia</v>
          </cell>
        </row>
        <row r="79">
          <cell r="A79" t="str">
            <v>Ammonium nitrate</v>
          </cell>
        </row>
        <row r="80">
          <cell r="A80" t="str">
            <v>Ammonium sulfate</v>
          </cell>
        </row>
        <row r="81">
          <cell r="A81" t="str">
            <v>Asbestos</v>
          </cell>
        </row>
        <row r="82">
          <cell r="A82" t="str">
            <v>Benz[a]anthracene</v>
          </cell>
        </row>
        <row r="83">
          <cell r="A83" t="str">
            <v>Benzal chloride</v>
          </cell>
        </row>
        <row r="84">
          <cell r="A84" t="str">
            <v>Benzamide</v>
          </cell>
        </row>
        <row r="85">
          <cell r="A85" t="str">
            <v>Benzene</v>
          </cell>
        </row>
        <row r="86">
          <cell r="A86" t="str">
            <v>Benzidine (and its salts)</v>
          </cell>
        </row>
        <row r="87">
          <cell r="A87" t="str">
            <v>Benzidine-based dyes</v>
          </cell>
        </row>
        <row r="88">
          <cell r="A88" t="str">
            <v>Benzo[a]pyrene</v>
          </cell>
        </row>
        <row r="89">
          <cell r="A89" t="str">
            <v>Benzo[b]fluoranthene</v>
          </cell>
        </row>
        <row r="90">
          <cell r="A90" t="str">
            <v>Benzo[e]pyrene</v>
          </cell>
        </row>
        <row r="91">
          <cell r="A91" t="str">
            <v>Benzo[g,h,i]perylene</v>
          </cell>
        </row>
        <row r="92">
          <cell r="A92" t="str">
            <v>Benzo[j]fluoranthene</v>
          </cell>
        </row>
        <row r="93">
          <cell r="A93" t="str">
            <v>Benzo[k]fluoranthene</v>
          </cell>
        </row>
        <row r="94">
          <cell r="A94" t="str">
            <v>Benzoyl peroxide</v>
          </cell>
        </row>
        <row r="95">
          <cell r="A95" t="str">
            <v>Benzyl chloride</v>
          </cell>
        </row>
        <row r="96">
          <cell r="A96" t="str">
            <v>Bromine</v>
          </cell>
        </row>
        <row r="97">
          <cell r="A97" t="str">
            <v>Butyl benzyl phthalate</v>
          </cell>
        </row>
        <row r="98">
          <cell r="A98" t="str">
            <v>Carbon disulfide</v>
          </cell>
        </row>
        <row r="99">
          <cell r="A99" t="str">
            <v>Carbon tetrachloride</v>
          </cell>
        </row>
        <row r="100">
          <cell r="A100" t="str">
            <v>Chlorine</v>
          </cell>
        </row>
        <row r="101">
          <cell r="A101" t="str">
            <v>Chlorine dioxide</v>
          </cell>
        </row>
        <row r="102">
          <cell r="A102" t="str">
            <v>Chlorobenzene</v>
          </cell>
        </row>
        <row r="103">
          <cell r="A103" t="str">
            <v>Chlorobenzenes</v>
          </cell>
        </row>
        <row r="104">
          <cell r="A104" t="str">
            <v>Chloroform</v>
          </cell>
        </row>
        <row r="105">
          <cell r="A105" t="str">
            <v>Chrysene</v>
          </cell>
        </row>
        <row r="106">
          <cell r="A106" t="str">
            <v>Cresols (mixtures of) {Cresylic acid}</v>
          </cell>
        </row>
        <row r="107">
          <cell r="A107" t="str">
            <v>Cumene</v>
          </cell>
        </row>
        <row r="108">
          <cell r="A108" t="str">
            <v>Cupferron</v>
          </cell>
        </row>
        <row r="109">
          <cell r="A109" t="str">
            <v>Cyanide compounds</v>
          </cell>
        </row>
        <row r="110">
          <cell r="A110" t="str">
            <v>CYANIDE COMPOUNDS [Inorganic)</v>
          </cell>
        </row>
        <row r="111">
          <cell r="A111" t="str">
            <v>Cyclohexane</v>
          </cell>
        </row>
        <row r="112">
          <cell r="A112" t="str">
            <v>Dibenz[a,h]acridine</v>
          </cell>
        </row>
        <row r="113">
          <cell r="A113" t="str">
            <v>Dibenz[a,h]anthracene</v>
          </cell>
        </row>
        <row r="114">
          <cell r="A114" t="str">
            <v>Dibenz[a,j]acridine</v>
          </cell>
        </row>
        <row r="115">
          <cell r="A115" t="str">
            <v>Dibenzo[a,e]pyrene</v>
          </cell>
        </row>
        <row r="116">
          <cell r="A116" t="str">
            <v>Dibenzo[a,h]pyrene</v>
          </cell>
        </row>
        <row r="117">
          <cell r="A117" t="str">
            <v>Dibenzo[a,i]pyrene</v>
          </cell>
        </row>
        <row r="118">
          <cell r="A118" t="str">
            <v>Dibenzo[a,l]pyrene</v>
          </cell>
        </row>
        <row r="119">
          <cell r="A119" t="str">
            <v>Diesel engine exhaust, particulate matter (Diesel PM)</v>
          </cell>
        </row>
        <row r="120">
          <cell r="A120" t="str">
            <v>Diesel engine exhaust, total organic gas</v>
          </cell>
        </row>
        <row r="121">
          <cell r="A121" t="str">
            <v>Diethanolamine</v>
          </cell>
        </row>
        <row r="122">
          <cell r="A122" t="str">
            <v>Diethyl phthalate</v>
          </cell>
        </row>
        <row r="123">
          <cell r="A123" t="str">
            <v>Diethyl sulfate</v>
          </cell>
        </row>
        <row r="124">
          <cell r="A124" t="str">
            <v>Diethylene glycol</v>
          </cell>
        </row>
        <row r="125">
          <cell r="A125" t="str">
            <v>Diethylene glycol dimethyl ether</v>
          </cell>
        </row>
        <row r="126">
          <cell r="A126" t="str">
            <v>Diethylene glycol monobutyl ether</v>
          </cell>
        </row>
        <row r="127">
          <cell r="A127" t="str">
            <v>Diethylene glycol monoethyl ether</v>
          </cell>
        </row>
        <row r="128">
          <cell r="A128" t="str">
            <v>Diethylene glycol monomethyl ether</v>
          </cell>
        </row>
        <row r="129">
          <cell r="A129" t="str">
            <v>Epoxy resins</v>
          </cell>
        </row>
        <row r="130">
          <cell r="A130" t="str">
            <v>Ethyl chloride {Chlorethane)</v>
          </cell>
        </row>
        <row r="131">
          <cell r="A131" t="str">
            <v>Ethylene</v>
          </cell>
        </row>
        <row r="132">
          <cell r="A132" t="str">
            <v>Ethylene dibromide {EDB}</v>
          </cell>
        </row>
        <row r="133">
          <cell r="A133" t="str">
            <v>Ethylene dichloride {EDC}</v>
          </cell>
        </row>
        <row r="134">
          <cell r="A134" t="str">
            <v>Ethylene glycol</v>
          </cell>
        </row>
        <row r="135">
          <cell r="A135" t="str">
            <v>Ethylene glycol diethyl ether</v>
          </cell>
        </row>
        <row r="136">
          <cell r="A136" t="str">
            <v>Ethylene glycol dimethyl ether</v>
          </cell>
        </row>
        <row r="137">
          <cell r="A137" t="str">
            <v>Ethylene glycol monobutyl ether</v>
          </cell>
        </row>
        <row r="138">
          <cell r="A138" t="str">
            <v>Ethylene glycol monoethyl ether</v>
          </cell>
        </row>
        <row r="139">
          <cell r="A139" t="str">
            <v>Ethylene glycol monoethyl ether acetate</v>
          </cell>
        </row>
        <row r="140">
          <cell r="A140" t="str">
            <v>Ethylene glycol monomethyl ether</v>
          </cell>
        </row>
        <row r="141">
          <cell r="A141" t="str">
            <v>Ethylene glycol monomethyl ether acetate</v>
          </cell>
        </row>
        <row r="142">
          <cell r="A142" t="str">
            <v>Ethylene glycol monopropyl ether</v>
          </cell>
        </row>
        <row r="143">
          <cell r="A143" t="str">
            <v>Ethylene oxide</v>
          </cell>
        </row>
        <row r="144">
          <cell r="A144" t="str">
            <v>Fluoranthene</v>
          </cell>
        </row>
        <row r="145">
          <cell r="A145" t="str">
            <v>Fluorene</v>
          </cell>
        </row>
        <row r="146">
          <cell r="A146" t="str">
            <v>Fluorides</v>
          </cell>
        </row>
        <row r="147">
          <cell r="A147" t="str">
            <v>Fluorocarbons (brominated)</v>
          </cell>
        </row>
        <row r="148">
          <cell r="A148" t="str">
            <v>Fluorocarbons (chlorinated)</v>
          </cell>
        </row>
        <row r="149">
          <cell r="A149" t="str">
            <v>Formaldehyde</v>
          </cell>
        </row>
        <row r="150">
          <cell r="A150" t="str">
            <v>Glycol ethers (and their acetates)</v>
          </cell>
        </row>
        <row r="151">
          <cell r="A151" t="str">
            <v>Hydrochloric acid</v>
          </cell>
        </row>
        <row r="152">
          <cell r="A152" t="str">
            <v>Hydrocyanic acid</v>
          </cell>
        </row>
        <row r="153">
          <cell r="A153" t="str">
            <v>Hydrogen bromide</v>
          </cell>
        </row>
        <row r="154">
          <cell r="A154" t="str">
            <v>Hydrogen fluoride</v>
          </cell>
        </row>
        <row r="155">
          <cell r="A155" t="str">
            <v>Hydrogen Selenide</v>
          </cell>
        </row>
        <row r="156">
          <cell r="A156" t="str">
            <v>Hydrogen sulfide</v>
          </cell>
        </row>
        <row r="157">
          <cell r="A157" t="str">
            <v>Indeno[1,2,3-cd]pyrene</v>
          </cell>
        </row>
        <row r="158">
          <cell r="A158" t="str">
            <v>Isobutyraldehyde</v>
          </cell>
        </row>
        <row r="159">
          <cell r="A159" t="str">
            <v>Maneb</v>
          </cell>
        </row>
        <row r="160">
          <cell r="A160" t="str">
            <v>m-Cresol</v>
          </cell>
        </row>
        <row r="161">
          <cell r="A161" t="str">
            <v>Methanol</v>
          </cell>
        </row>
        <row r="162">
          <cell r="A162" t="str">
            <v>Methyl acrylate</v>
          </cell>
        </row>
        <row r="163">
          <cell r="A163" t="str">
            <v>Methyl bromide {Bromomethane}</v>
          </cell>
        </row>
        <row r="164">
          <cell r="A164" t="str">
            <v>Methyl chloride  {Chloromethane}</v>
          </cell>
        </row>
        <row r="165">
          <cell r="A165" t="str">
            <v>Methyl chloroform {1,1,1-Trichloroethane}</v>
          </cell>
        </row>
        <row r="166">
          <cell r="A166" t="str">
            <v>Methyl ethyl ketone</v>
          </cell>
        </row>
        <row r="167">
          <cell r="A167" t="str">
            <v>Methyl hydrazine</v>
          </cell>
        </row>
        <row r="168">
          <cell r="A168" t="str">
            <v>Methyl iodide {Iodomethane}</v>
          </cell>
        </row>
        <row r="169">
          <cell r="A169" t="str">
            <v>Methyl isocyanate</v>
          </cell>
        </row>
        <row r="170">
          <cell r="A170" t="str">
            <v>Methyl mercury</v>
          </cell>
        </row>
        <row r="171">
          <cell r="A171" t="str">
            <v>Methyl methacrylate</v>
          </cell>
        </row>
        <row r="172">
          <cell r="A172" t="str">
            <v>Methyl methanesulfon</v>
          </cell>
        </row>
        <row r="173">
          <cell r="A173" t="str">
            <v>Methyl tert-butyl ether</v>
          </cell>
        </row>
        <row r="174">
          <cell r="A174" t="str">
            <v>Methylene bromide</v>
          </cell>
        </row>
        <row r="175">
          <cell r="A175" t="str">
            <v>Methylene chloride {Dichloromethane}</v>
          </cell>
        </row>
        <row r="176">
          <cell r="A176" t="str">
            <v>m-Xylene</v>
          </cell>
        </row>
        <row r="177">
          <cell r="A177" t="str">
            <v>n-Butyl alcohol</v>
          </cell>
        </row>
        <row r="178">
          <cell r="A178" t="str">
            <v>Nitric acid</v>
          </cell>
        </row>
        <row r="179">
          <cell r="A179" t="str">
            <v>o-Cresol</v>
          </cell>
        </row>
        <row r="180">
          <cell r="A180" t="str">
            <v>OLEUM</v>
          </cell>
        </row>
        <row r="181">
          <cell r="A181" t="str">
            <v>o-Xylene</v>
          </cell>
        </row>
        <row r="182">
          <cell r="A182" t="str">
            <v>PAHs, total, w/o individ. components reported [Treated as B(a)P for HRA]</v>
          </cell>
        </row>
        <row r="183">
          <cell r="A183" t="str">
            <v>PAHs, total, with individ. components also reported</v>
          </cell>
        </row>
        <row r="184">
          <cell r="A184" t="str">
            <v>p-Cresol</v>
          </cell>
        </row>
        <row r="185">
          <cell r="A185" t="str">
            <v>Perchloroethylene {Tetrachloroethene}</v>
          </cell>
        </row>
        <row r="186">
          <cell r="A186" t="str">
            <v>Perfluorooctanoic acid {PFOA} (and its salts, esters, and sulfonates)</v>
          </cell>
        </row>
        <row r="187">
          <cell r="A187" t="str">
            <v>Perylene</v>
          </cell>
        </row>
        <row r="188">
          <cell r="A188" t="str">
            <v>Phenol</v>
          </cell>
        </row>
        <row r="189">
          <cell r="A189" t="str">
            <v>Phosphine</v>
          </cell>
        </row>
        <row r="190">
          <cell r="A190" t="str">
            <v>Phosphoric acid</v>
          </cell>
        </row>
        <row r="191">
          <cell r="A191" t="str">
            <v>Phosphorus</v>
          </cell>
        </row>
        <row r="192">
          <cell r="A192" t="str">
            <v>sec-Butyl alcohol</v>
          </cell>
        </row>
        <row r="193">
          <cell r="A193" t="str">
            <v>Silica, crystalline</v>
          </cell>
        </row>
        <row r="194">
          <cell r="A194" t="str">
            <v>Silica, crystalline</v>
          </cell>
        </row>
        <row r="195">
          <cell r="A195" t="str">
            <v>Sodium hydroxide</v>
          </cell>
        </row>
        <row r="196">
          <cell r="A196" t="str">
            <v>Styrene</v>
          </cell>
        </row>
        <row r="197">
          <cell r="A197" t="str">
            <v>Sulfates</v>
          </cell>
        </row>
        <row r="198">
          <cell r="A198" t="str">
            <v>Sulfuric acid</v>
          </cell>
        </row>
        <row r="199">
          <cell r="A199" t="str">
            <v>tert-Butyl alcohol</v>
          </cell>
        </row>
        <row r="200">
          <cell r="A200" t="str">
            <v>Toluene</v>
          </cell>
        </row>
        <row r="201">
          <cell r="A201" t="str">
            <v>Trichloroethylene</v>
          </cell>
        </row>
        <row r="202">
          <cell r="A202" t="str">
            <v>Urethane</v>
          </cell>
        </row>
        <row r="203">
          <cell r="A203" t="str">
            <v>Vinyl acetate</v>
          </cell>
        </row>
        <row r="204">
          <cell r="A204" t="str">
            <v>Vinyl bromide</v>
          </cell>
        </row>
        <row r="205">
          <cell r="A205" t="str">
            <v>Vinyl chloride</v>
          </cell>
        </row>
        <row r="206">
          <cell r="A206" t="str">
            <v>Vinyl fluoride</v>
          </cell>
        </row>
        <row r="207">
          <cell r="A207" t="str">
            <v>Vinylidene chloride</v>
          </cell>
        </row>
        <row r="208">
          <cell r="A208" t="str">
            <v>Dioxins Furans Category</v>
          </cell>
        </row>
        <row r="209">
          <cell r="A209" t="str">
            <v>1,2,3,4,6,7,8,9-Octachlorodibenzofuran</v>
          </cell>
        </row>
        <row r="210">
          <cell r="A210" t="str">
            <v>1,2,3,4,6,7,8,9-Octachlorodibenzo-P-dioxin</v>
          </cell>
        </row>
        <row r="211">
          <cell r="A211" t="str">
            <v>1,2,3,4,6,7,8-Heptachlorodibenzofuran</v>
          </cell>
        </row>
        <row r="212">
          <cell r="A212" t="str">
            <v>1,2,3,4,6,7,8-Heptachlorodibenzo-P-dioxin</v>
          </cell>
        </row>
        <row r="213">
          <cell r="A213" t="str">
            <v>1,2,3,4,7,8,9-Heptachlorodibenzofuran</v>
          </cell>
        </row>
        <row r="214">
          <cell r="A214" t="str">
            <v>1,2,3,4,7,8-Hexachlorodibenzofuran</v>
          </cell>
        </row>
        <row r="215">
          <cell r="A215" t="str">
            <v>1,2,3,4,7,8-Hexachlorodibenzo-P-dioxin</v>
          </cell>
        </row>
        <row r="216">
          <cell r="A216" t="str">
            <v>1,2,3,6,7,8-Hexachlorodibenzofuran</v>
          </cell>
        </row>
        <row r="217">
          <cell r="A217" t="str">
            <v>1,2,3,6,7,8-Hexachlorodibenzo-P-dioxin</v>
          </cell>
        </row>
        <row r="218">
          <cell r="A218" t="str">
            <v>1,2,3,7,8,9-Hexachlorodibenzofuran</v>
          </cell>
        </row>
        <row r="219">
          <cell r="A219" t="str">
            <v>1,2,3,7,8,9-Hexachlorodibenzo-P-dioxin</v>
          </cell>
        </row>
        <row r="220">
          <cell r="A220" t="str">
            <v>1,2,3,7,8-Pentachlorodibenzofuran</v>
          </cell>
        </row>
        <row r="221">
          <cell r="A221" t="str">
            <v>1,2,3,7,8-Pentachlorodibenzo-P-dioxin</v>
          </cell>
        </row>
        <row r="222">
          <cell r="A222" t="str">
            <v>2,3,4,6,7,8-Hexachlorodibenzofuran</v>
          </cell>
        </row>
        <row r="223">
          <cell r="A223" t="str">
            <v>2,3,4,7,8-Pentachlorodibenzofuran</v>
          </cell>
        </row>
        <row r="224">
          <cell r="A224" t="str">
            <v>2,3,7,8-Tetrachlorodibenzofuran</v>
          </cell>
        </row>
        <row r="225">
          <cell r="A225" t="str">
            <v>2,3,7,8-Tetrachlorodibenzo-P-Dioxin</v>
          </cell>
        </row>
        <row r="226">
          <cell r="A226" t="str">
            <v>Dibenzofuran</v>
          </cell>
        </row>
        <row r="227">
          <cell r="A227" t="str">
            <v>Dibenzofurans (chlorinated) {PCDFs} [Treated as 2378TCDD for HRA]</v>
          </cell>
        </row>
        <row r="228">
          <cell r="A228" t="str">
            <v>Dioxins, total, w/o individ. isomers reported {PCDDs} [Treat as 2378TCDD for HRA</v>
          </cell>
        </row>
        <row r="229">
          <cell r="A229" t="str">
            <v>Dioxins, total, with individ. isomers also reported {PCDDs}</v>
          </cell>
        </row>
        <row r="230">
          <cell r="A230" t="str">
            <v>Total Heptachlorodibenzofuran</v>
          </cell>
        </row>
        <row r="231">
          <cell r="A231" t="str">
            <v>Total Heptachlorodibenzo-p-dioxin</v>
          </cell>
        </row>
        <row r="232">
          <cell r="A232" t="str">
            <v>Total Hexachlorodibenzofuran</v>
          </cell>
        </row>
        <row r="233">
          <cell r="A233" t="str">
            <v>Total Hexachlorodibenzo-p-dioxin</v>
          </cell>
        </row>
        <row r="234">
          <cell r="A234" t="str">
            <v>Total Pentachlorodibenzofuran</v>
          </cell>
        </row>
        <row r="235">
          <cell r="A235" t="str">
            <v>Total Pentachlorodibenzo-p-dioxin</v>
          </cell>
        </row>
        <row r="236">
          <cell r="A236" t="str">
            <v>Total Tetrachlorodibenzofuran</v>
          </cell>
        </row>
        <row r="237">
          <cell r="A237" t="str">
            <v>Total Tetrachlorodibenzo-p-dioxin</v>
          </cell>
        </row>
        <row r="238">
          <cell r="A238" t="str">
            <v>PCBs Category</v>
          </cell>
        </row>
        <row r="239">
          <cell r="A239" t="str">
            <v>2,3,3',4,4',5,5'-HEPTACHLORBIPHENYL (PCB 189)</v>
          </cell>
        </row>
        <row r="240">
          <cell r="A240" t="str">
            <v>2,3,3',4,4',5-HEXACHLOROBIPHENYL (PCB 156)</v>
          </cell>
        </row>
        <row r="241">
          <cell r="A241" t="str">
            <v>2,3,3',4,4',5'-HEXACHLOROBIPHENYL (PCB 157)</v>
          </cell>
        </row>
        <row r="242">
          <cell r="A242" t="str">
            <v>2,3,3',4,4'-Pentachlorobiphenyl {PCB 105}</v>
          </cell>
        </row>
        <row r="243">
          <cell r="A243" t="str">
            <v>2,3',4,4',5,5'-HEXACHLOROBIPHENYL (PCB 167)</v>
          </cell>
        </row>
        <row r="244">
          <cell r="A244" t="str">
            <v>2,3,4,4',5-PENTACHLOBIPHENYL (PCB114)</v>
          </cell>
        </row>
        <row r="245">
          <cell r="A245" t="str">
            <v>2,3',4,4',5-PENTACHLOROBIPHENYL (PCB 118)</v>
          </cell>
        </row>
        <row r="246">
          <cell r="A246" t="str">
            <v>2,3',4,4',5'-PENTACHOROBIPHENYL (PCB 123)</v>
          </cell>
        </row>
        <row r="247">
          <cell r="A247" t="str">
            <v>3,3',4,4',5,5'-HEXACHLOROBIPHENYL (PCB 169)</v>
          </cell>
        </row>
        <row r="248">
          <cell r="A248" t="str">
            <v>3,3',4,4',5-PENTACHLOROBIPHENYL (PCB 126)</v>
          </cell>
        </row>
        <row r="249">
          <cell r="A249" t="str">
            <v>3,3',4,4'-TETRACHLORBIPHENYL (PCB77)</v>
          </cell>
        </row>
        <row r="250">
          <cell r="A250" t="str">
            <v>3,4,4',5-TETRACHLOROBIPHENYL (PCB 81)</v>
          </cell>
        </row>
        <row r="251">
          <cell r="A251" t="str">
            <v>PCBs {Polychlorinated biphenyls}</v>
          </cell>
        </row>
        <row r="252">
          <cell r="A252" t="str">
            <v>Full Category</v>
          </cell>
        </row>
        <row r="253">
          <cell r="A253" t="str">
            <v>1-(2-Chloroethyl)-3-(4-methylcyclohexyl)-1-nitrosourea {Methyl CCNU}</v>
          </cell>
        </row>
        <row r="254">
          <cell r="A254" t="str">
            <v>1-(2-Chloroethyl)-3-cyclohexyl-1-nitrosourea {CCNU}</v>
          </cell>
        </row>
        <row r="255">
          <cell r="A255" t="str">
            <v>1,1,1,2-Tetrafluoroethane {HFC-134a}</v>
          </cell>
        </row>
        <row r="256">
          <cell r="A256" t="str">
            <v>1,1,2,2-Tetrachloroethane</v>
          </cell>
        </row>
        <row r="257">
          <cell r="A257" t="str">
            <v>1,1,2-Trichloroethane</v>
          </cell>
        </row>
        <row r="258">
          <cell r="A258" t="str">
            <v>1,1-Dichloroethane</v>
          </cell>
        </row>
        <row r="259">
          <cell r="A259" t="str">
            <v>1,1-Difluoroethane {Freon 152a}</v>
          </cell>
        </row>
        <row r="260">
          <cell r="A260" t="str">
            <v>1,1-Dimethylhydrazine</v>
          </cell>
        </row>
        <row r="261">
          <cell r="A261" t="str">
            <v>1,2,3,4,6,7,8,9-Octachlorodibenzofuran</v>
          </cell>
        </row>
        <row r="262">
          <cell r="A262" t="str">
            <v>1,2,3,4,6,7,8,9-Octachlorodibenzo-P-dioxin</v>
          </cell>
        </row>
        <row r="263">
          <cell r="A263" t="str">
            <v>1,2,3,4,6,7,8-Heptachlorodibenzofuran</v>
          </cell>
        </row>
        <row r="264">
          <cell r="A264" t="str">
            <v>1,2,3,4,6,7,8-Heptachlorodibenzo-P-dioxin</v>
          </cell>
        </row>
        <row r="265">
          <cell r="A265" t="str">
            <v>1,2,3,4,7,8,9-Heptachlorodibenzofuran</v>
          </cell>
        </row>
        <row r="266">
          <cell r="A266" t="str">
            <v>1,2,3,4,7,8-Hexachlorodibenzofuran</v>
          </cell>
        </row>
        <row r="267">
          <cell r="A267" t="str">
            <v>1,2,3,4,7,8-Hexachlorodibenzo-P-dioxin</v>
          </cell>
        </row>
        <row r="268">
          <cell r="A268" t="str">
            <v>1,2,3,6,7,8-Hexachlorodibenzofuran</v>
          </cell>
        </row>
        <row r="269">
          <cell r="A269" t="str">
            <v>1,2,3,6,7,8-Hexachlorodibenzo-P-dioxin</v>
          </cell>
        </row>
        <row r="270">
          <cell r="A270" t="str">
            <v>1,2,3,7,8,9-Hexachlorodibenzofuran</v>
          </cell>
        </row>
        <row r="271">
          <cell r="A271" t="str">
            <v>1,2,3,7,8,9-Hexachlorodibenzo-P-dioxin</v>
          </cell>
        </row>
        <row r="272">
          <cell r="A272" t="str">
            <v>1,2,3,7,8-Pentachlorodibenzofuran</v>
          </cell>
        </row>
        <row r="273">
          <cell r="A273" t="str">
            <v>1,2,3,7,8-Pentachlorodibenzo-P-dioxin</v>
          </cell>
        </row>
        <row r="274">
          <cell r="A274" t="str">
            <v>1,2,3-Trichloropropane</v>
          </cell>
        </row>
        <row r="275">
          <cell r="A275" t="str">
            <v>1,2,4-Trichlorobenze</v>
          </cell>
        </row>
        <row r="276">
          <cell r="A276" t="str">
            <v>1,2,4-Trimethylbenze</v>
          </cell>
        </row>
        <row r="277">
          <cell r="A277" t="str">
            <v>1,2-Dibromo-3-chloropropane</v>
          </cell>
        </row>
        <row r="278">
          <cell r="A278" t="str">
            <v>1,2-Dichlorobenzene</v>
          </cell>
        </row>
        <row r="279">
          <cell r="A279" t="str">
            <v>1,2-Dichloroethylene</v>
          </cell>
        </row>
        <row r="280">
          <cell r="A280" t="str">
            <v>1,2-Diethylhydrazine</v>
          </cell>
        </row>
        <row r="281">
          <cell r="A281" t="str">
            <v>1,2-Dimethylhydrazine</v>
          </cell>
        </row>
        <row r="282">
          <cell r="A282" t="str">
            <v>1,2-Epoxybutane</v>
          </cell>
        </row>
        <row r="283">
          <cell r="A283" t="str">
            <v>1,3-Butadiene</v>
          </cell>
        </row>
        <row r="284">
          <cell r="A284" t="str">
            <v>1,3-Dichlorobenzene</v>
          </cell>
        </row>
        <row r="285">
          <cell r="A285" t="str">
            <v>1,3-Propane sultone</v>
          </cell>
        </row>
        <row r="286">
          <cell r="A286" t="str">
            <v>1,4-Butanediol dimethanesulfonate</v>
          </cell>
        </row>
        <row r="287">
          <cell r="A287" t="str">
            <v>1,4-Dichloro-2-butene</v>
          </cell>
        </row>
        <row r="288">
          <cell r="A288" t="str">
            <v>1,4-Dioxane</v>
          </cell>
        </row>
        <row r="289">
          <cell r="A289" t="str">
            <v>1,6-Dinitropyrene</v>
          </cell>
        </row>
        <row r="290">
          <cell r="A290" t="str">
            <v>1,8-Dinitropyrene</v>
          </cell>
        </row>
        <row r="291">
          <cell r="A291" t="str">
            <v>1-[(5-Nitrofurfurylidene)amino]-2-imidazolidinone</v>
          </cell>
        </row>
        <row r="292">
          <cell r="A292" t="str">
            <v>1-Amino-2-methylanthraquinone</v>
          </cell>
        </row>
        <row r="293">
          <cell r="A293" t="str">
            <v>1-Naphthylamine</v>
          </cell>
        </row>
        <row r="294">
          <cell r="A294" t="str">
            <v>1-Nitropyrene</v>
          </cell>
        </row>
        <row r="295">
          <cell r="A295" t="str">
            <v>2-(2-Formylhydrazino)-4-(5-nitro-2-furyl)thiazole</v>
          </cell>
        </row>
        <row r="296">
          <cell r="A296" t="str">
            <v>2,2,4-Trimethylpentane</v>
          </cell>
        </row>
        <row r="297">
          <cell r="A297" t="str">
            <v>2,3,3',4,4',5,5'-HEPTACHLORBIPHENYL (PCB 189)</v>
          </cell>
        </row>
        <row r="298">
          <cell r="A298" t="str">
            <v>2,3,3',4,4',5-HEXACHLOROBIPHENYL (PCB 156)</v>
          </cell>
        </row>
        <row r="299">
          <cell r="A299" t="str">
            <v>2,3,3',4,4',5'-HEXACHLOROBIPHENYL (PCB 157)</v>
          </cell>
        </row>
        <row r="300">
          <cell r="A300" t="str">
            <v>2,3,3',4,4'-Pentachlorobiphenyl {PCB 105}</v>
          </cell>
        </row>
        <row r="301">
          <cell r="A301" t="str">
            <v>2,3',4,4',5,5'-HEXACHLOROBIPHENYL (PCB 167)</v>
          </cell>
        </row>
        <row r="302">
          <cell r="A302" t="str">
            <v>2,3,4,4',5-PENTACHLOBIPHENYL (PCB114)</v>
          </cell>
        </row>
        <row r="303">
          <cell r="A303" t="str">
            <v>2,3',4,4',5-PENTACHLOROBIPHENYL (PCB 118)</v>
          </cell>
        </row>
        <row r="304">
          <cell r="A304" t="str">
            <v>2,3',4,4',5'-PENTACHOROBIPHENYL (PCB 123)</v>
          </cell>
        </row>
        <row r="305">
          <cell r="A305" t="str">
            <v>2,3,4,6,7,8-Hexachlorodibenzofuran</v>
          </cell>
        </row>
        <row r="306">
          <cell r="A306" t="str">
            <v>2,3,4,6-Tetrachlorophenol</v>
          </cell>
        </row>
        <row r="307">
          <cell r="A307" t="str">
            <v>2,3,4,7,8-Pentachlorodibenzofuran</v>
          </cell>
        </row>
        <row r="308">
          <cell r="A308" t="str">
            <v>2,3,7,8-Tetrachlorodibenzofuran</v>
          </cell>
        </row>
        <row r="309">
          <cell r="A309" t="str">
            <v>2,3,7,8-Tetrachlorodibenzo-P-Dioxin</v>
          </cell>
        </row>
        <row r="310">
          <cell r="A310" t="str">
            <v>2,3-Dibromo-1-propanol</v>
          </cell>
        </row>
        <row r="311">
          <cell r="A311" t="str">
            <v>2,3-Dichloropropene</v>
          </cell>
        </row>
        <row r="312">
          <cell r="A312" t="str">
            <v>2,4,5-Trichlorophenol</v>
          </cell>
        </row>
        <row r="313">
          <cell r="A313" t="str">
            <v>2,4,6-Trichlorophenol</v>
          </cell>
        </row>
        <row r="314">
          <cell r="A314" t="str">
            <v>2,4-Diaminoanisole</v>
          </cell>
        </row>
        <row r="315">
          <cell r="A315" t="str">
            <v>2,4-Diaminoanisole sulfate</v>
          </cell>
        </row>
        <row r="316">
          <cell r="A316" t="str">
            <v>2,4-Diaminotoluene</v>
          </cell>
        </row>
        <row r="317">
          <cell r="A317" t="str">
            <v>2,4-Dichlorophenol</v>
          </cell>
        </row>
        <row r="318">
          <cell r="A318" t="str">
            <v>2,4-Dimethylphenol {2,4-Xylenol}</v>
          </cell>
        </row>
        <row r="319">
          <cell r="A319" t="str">
            <v>2,4-Dinitrophenol</v>
          </cell>
        </row>
        <row r="320">
          <cell r="A320" t="str">
            <v>2,4-Dinitrotoluene</v>
          </cell>
        </row>
        <row r="321">
          <cell r="A321" t="str">
            <v>2,6-Dinitrotoluene</v>
          </cell>
        </row>
        <row r="322">
          <cell r="A322" t="str">
            <v>2,6-Xylidene</v>
          </cell>
        </row>
        <row r="323">
          <cell r="A323" t="str">
            <v>2-Amino-3-methyl-9H-pyrido(2,3-b) indole {MeA-alpha-C}</v>
          </cell>
        </row>
        <row r="324">
          <cell r="A324" t="str">
            <v>2-Amino-5-(5-nitro-2-furyl)-1,3,4-thiadiazole</v>
          </cell>
        </row>
        <row r="325">
          <cell r="A325" t="str">
            <v>2-Aminoanthraquinone</v>
          </cell>
        </row>
        <row r="326">
          <cell r="A326" t="str">
            <v>2-Chloroacetophenone</v>
          </cell>
        </row>
        <row r="327">
          <cell r="A327" t="str">
            <v>2-CHLOROPHENOL</v>
          </cell>
        </row>
        <row r="328">
          <cell r="A328" t="str">
            <v>2-Methyl naphthalene</v>
          </cell>
        </row>
        <row r="329">
          <cell r="A329" t="str">
            <v>2-Methyl-1-nitroanthraquinone (uncertain purity)</v>
          </cell>
        </row>
        <row r="330">
          <cell r="A330" t="str">
            <v>2-Methylaziridine</v>
          </cell>
        </row>
        <row r="331">
          <cell r="A331" t="str">
            <v>2-Methyllactonitrile</v>
          </cell>
        </row>
        <row r="332">
          <cell r="A332" t="str">
            <v>2-Methylpyridine</v>
          </cell>
        </row>
        <row r="333">
          <cell r="A333" t="str">
            <v>2-Naphthylamine</v>
          </cell>
        </row>
        <row r="334">
          <cell r="A334" t="str">
            <v>2-Nitrofluorene</v>
          </cell>
        </row>
        <row r="335">
          <cell r="A335" t="str">
            <v>2-Nitrophenol</v>
          </cell>
        </row>
        <row r="336">
          <cell r="A336" t="str">
            <v>2-Nitropropane</v>
          </cell>
        </row>
        <row r="337">
          <cell r="A337" t="str">
            <v>2-Phenylphenol</v>
          </cell>
        </row>
        <row r="338">
          <cell r="A338" t="str">
            <v>3-(N-Nitrosomethylamino)propionitrile</v>
          </cell>
        </row>
        <row r="339">
          <cell r="A339" t="str">
            <v>3,3',4,4',5,5'-HEXACHLOROBIPHENYL (PCB 169)</v>
          </cell>
        </row>
        <row r="340">
          <cell r="A340" t="str">
            <v>3,3',4,4',5-PENTACHLOROBIPHENYL (PCB 126)</v>
          </cell>
        </row>
        <row r="341">
          <cell r="A341" t="str">
            <v>3,3',4,4'-TETRACHLORBIPHENYL (PCB77)</v>
          </cell>
        </row>
        <row r="342">
          <cell r="A342" t="str">
            <v>3,3'-Dichloro-4,4'-diaminodiphenyl ether</v>
          </cell>
        </row>
        <row r="343">
          <cell r="A343" t="str">
            <v>3,3'-Dichlorobenzidine</v>
          </cell>
        </row>
        <row r="344">
          <cell r="A344" t="str">
            <v>3,3'-Dimethoxybenzidine</v>
          </cell>
        </row>
        <row r="345">
          <cell r="A345" t="str">
            <v>3,3'-Dimethoxybenzidine dihydrochloride</v>
          </cell>
        </row>
        <row r="346">
          <cell r="A346" t="str">
            <v>3,3'-Dimethylbenzidine {o-Tolidine}</v>
          </cell>
        </row>
        <row r="347">
          <cell r="A347" t="str">
            <v>3,4,4',5-TETRACHLOROBIPHENYL (PCB 81)</v>
          </cell>
        </row>
        <row r="348">
          <cell r="A348" t="str">
            <v>3-Amino-9-ethylcarbazole hydrochloride</v>
          </cell>
        </row>
        <row r="349">
          <cell r="A349" t="str">
            <v>3-Chloro-2-methylpropene</v>
          </cell>
        </row>
        <row r="350">
          <cell r="A350" t="str">
            <v>3-Methylcholanthrene</v>
          </cell>
        </row>
        <row r="351">
          <cell r="A351" t="str">
            <v>4-(N-Nitrosomethylamino)-1-(3-pyridyl)-1-butanone {NNK}</v>
          </cell>
        </row>
        <row r="352">
          <cell r="A352" t="str">
            <v>4,4'-Diaminodiphenyl ether</v>
          </cell>
        </row>
        <row r="353">
          <cell r="A353" t="str">
            <v>4,4'-Isopropylidenediphenol</v>
          </cell>
        </row>
        <row r="354">
          <cell r="A354" t="str">
            <v>4,4'-Methylene bis (N,N-dimethyl) benzenamine</v>
          </cell>
        </row>
        <row r="355">
          <cell r="A355" t="str">
            <v>4,4'-Methylene bis(2 Chloroaniline) (MOCA)</v>
          </cell>
        </row>
        <row r="356">
          <cell r="A356" t="str">
            <v>4,4'-Methylene bis(2-methylaniline)</v>
          </cell>
        </row>
        <row r="357">
          <cell r="A357" t="str">
            <v>4,4'-Methylenedianiline</v>
          </cell>
        </row>
        <row r="358">
          <cell r="A358" t="str">
            <v>4,4'-Thiodianiline</v>
          </cell>
        </row>
        <row r="359">
          <cell r="A359" t="str">
            <v>4,6-Dinitro-o-cresol</v>
          </cell>
        </row>
        <row r="360">
          <cell r="A360" t="str">
            <v>4-Chloro-o-phenylenediamine</v>
          </cell>
        </row>
        <row r="361">
          <cell r="A361" t="str">
            <v>4-Dimethylaminoazobenzene</v>
          </cell>
        </row>
        <row r="362">
          <cell r="A362" t="str">
            <v>4-Nitrobiphenyl</v>
          </cell>
        </row>
        <row r="363">
          <cell r="A363" t="str">
            <v>4-Nitrophenol</v>
          </cell>
        </row>
        <row r="364">
          <cell r="A364" t="str">
            <v>4-Nitropyrene</v>
          </cell>
        </row>
        <row r="365">
          <cell r="A365" t="str">
            <v>4-Vinyl-1-cyclohexene diepoxide</v>
          </cell>
        </row>
        <row r="366">
          <cell r="A366" t="str">
            <v>4-Vinylcyclohexene</v>
          </cell>
        </row>
        <row r="367">
          <cell r="A367" t="str">
            <v>5-(Morpholinomethyl)-3-[(5-nitrofurfurylidene)amino]-2-oxazolidinone</v>
          </cell>
        </row>
        <row r="368">
          <cell r="A368" t="str">
            <v>5-Methoxypsoralen</v>
          </cell>
        </row>
        <row r="369">
          <cell r="A369" t="str">
            <v>5-Methylchrysene</v>
          </cell>
        </row>
        <row r="370">
          <cell r="A370" t="str">
            <v>5-Nitroacenaphthene</v>
          </cell>
        </row>
        <row r="371">
          <cell r="A371" t="str">
            <v>5-Nitro-o-anisidine</v>
          </cell>
        </row>
        <row r="372">
          <cell r="A372" t="str">
            <v>6-Nitrochrysene</v>
          </cell>
        </row>
        <row r="373">
          <cell r="A373" t="str">
            <v>7,12-Dimethylbenz[a]anthracene</v>
          </cell>
        </row>
        <row r="374">
          <cell r="A374" t="str">
            <v>7H-Dibenzo[c,g]carbazole</v>
          </cell>
        </row>
        <row r="375">
          <cell r="A375" t="str">
            <v>A-alpha-C {2-Amino-9H-pyrido[2,3-b]indole}</v>
          </cell>
        </row>
        <row r="376">
          <cell r="A376" t="str">
            <v>Acenaphthene</v>
          </cell>
        </row>
        <row r="377">
          <cell r="A377" t="str">
            <v>Acenaphthylene</v>
          </cell>
        </row>
        <row r="378">
          <cell r="A378" t="str">
            <v>Acetaldehyde</v>
          </cell>
        </row>
        <row r="379">
          <cell r="A379" t="str">
            <v>Acetamide</v>
          </cell>
        </row>
        <row r="380">
          <cell r="A380" t="str">
            <v>Acetochlor</v>
          </cell>
        </row>
        <row r="381">
          <cell r="A381" t="str">
            <v>Acetohydroxamic acid</v>
          </cell>
        </row>
        <row r="382">
          <cell r="A382" t="str">
            <v>Acetonitrile</v>
          </cell>
        </row>
        <row r="383">
          <cell r="A383" t="str">
            <v>Acetophenone</v>
          </cell>
        </row>
        <row r="384">
          <cell r="A384" t="str">
            <v>Acifluorfen</v>
          </cell>
        </row>
        <row r="385">
          <cell r="A385" t="str">
            <v>Acrolein</v>
          </cell>
        </row>
        <row r="386">
          <cell r="A386" t="str">
            <v>Acrylamide</v>
          </cell>
        </row>
        <row r="387">
          <cell r="A387" t="str">
            <v>Acrylic acid</v>
          </cell>
        </row>
        <row r="388">
          <cell r="A388" t="str">
            <v>Acrylonitrile</v>
          </cell>
        </row>
        <row r="389">
          <cell r="A389" t="str">
            <v>Actinomycin D</v>
          </cell>
        </row>
        <row r="390">
          <cell r="A390" t="str">
            <v>Adriamycin</v>
          </cell>
        </row>
        <row r="391">
          <cell r="A391" t="str">
            <v>AF-2</v>
          </cell>
        </row>
        <row r="392">
          <cell r="A392" t="str">
            <v>Aflatoxins</v>
          </cell>
        </row>
        <row r="393">
          <cell r="A393" t="str">
            <v>Alachlor</v>
          </cell>
        </row>
        <row r="394">
          <cell r="A394" t="str">
            <v>Aldrin</v>
          </cell>
        </row>
        <row r="395">
          <cell r="A395" t="str">
            <v>all-trans-Retinoic acid</v>
          </cell>
        </row>
        <row r="396">
          <cell r="A396" t="str">
            <v>Allyl alcohol</v>
          </cell>
        </row>
        <row r="397">
          <cell r="A397" t="str">
            <v>Allyl chloride</v>
          </cell>
        </row>
        <row r="398">
          <cell r="A398" t="str">
            <v>alpha-chlorinated Toluenes</v>
          </cell>
        </row>
        <row r="399">
          <cell r="A399" t="str">
            <v>alpha-Hexachlorocyclohexane</v>
          </cell>
        </row>
        <row r="400">
          <cell r="A400" t="str">
            <v>Alprazolam</v>
          </cell>
        </row>
        <row r="401">
          <cell r="A401" t="str">
            <v>Aluminum</v>
          </cell>
        </row>
        <row r="402">
          <cell r="A402" t="str">
            <v>Aluminum oxide (fibrous)</v>
          </cell>
        </row>
        <row r="403">
          <cell r="A403" t="str">
            <v>Amikacin sulfate</v>
          </cell>
        </row>
        <row r="404">
          <cell r="A404" t="str">
            <v>Aminoglutethimide</v>
          </cell>
        </row>
        <row r="405">
          <cell r="A405" t="str">
            <v>Aminopterin</v>
          </cell>
        </row>
        <row r="406">
          <cell r="A406" t="str">
            <v>Ammonia</v>
          </cell>
        </row>
        <row r="407">
          <cell r="A407" t="str">
            <v>Ammonium nitrate</v>
          </cell>
        </row>
        <row r="408">
          <cell r="A408" t="str">
            <v>Ammonium sulfate</v>
          </cell>
        </row>
        <row r="409">
          <cell r="A409" t="str">
            <v>Analgesic mixtures containing phenacetin</v>
          </cell>
        </row>
        <row r="410">
          <cell r="A410" t="str">
            <v>Androgenic (anabolic) steroids</v>
          </cell>
        </row>
        <row r="411">
          <cell r="A411" t="str">
            <v>Aniline</v>
          </cell>
        </row>
        <row r="412">
          <cell r="A412" t="str">
            <v>Anthracene</v>
          </cell>
        </row>
        <row r="413">
          <cell r="A413" t="str">
            <v>Antimony</v>
          </cell>
        </row>
        <row r="414">
          <cell r="A414" t="str">
            <v>Antimony trioxide</v>
          </cell>
        </row>
        <row r="415">
          <cell r="A415" t="str">
            <v>Aramite</v>
          </cell>
        </row>
        <row r="416">
          <cell r="A416" t="str">
            <v>Arsenic</v>
          </cell>
        </row>
        <row r="417">
          <cell r="A417" t="str">
            <v>Arsenic compounds (inorganic)</v>
          </cell>
        </row>
        <row r="418">
          <cell r="A418" t="str">
            <v>Arsenic compounds (other than inorganic)</v>
          </cell>
        </row>
        <row r="419">
          <cell r="A419" t="str">
            <v>Arsine</v>
          </cell>
        </row>
        <row r="420">
          <cell r="A420" t="str">
            <v>Asbestos</v>
          </cell>
        </row>
        <row r="421">
          <cell r="A421" t="str">
            <v>Aspirin</v>
          </cell>
        </row>
        <row r="422">
          <cell r="A422" t="str">
            <v>Auramine</v>
          </cell>
        </row>
        <row r="423">
          <cell r="A423" t="str">
            <v>Azaserine</v>
          </cell>
        </row>
        <row r="424">
          <cell r="A424" t="str">
            <v>Azathioprine</v>
          </cell>
        </row>
        <row r="425">
          <cell r="A425" t="str">
            <v>Azobenzene</v>
          </cell>
        </row>
        <row r="426">
          <cell r="A426" t="str">
            <v>Barium</v>
          </cell>
        </row>
        <row r="427">
          <cell r="A427" t="str">
            <v>Barium chromate</v>
          </cell>
        </row>
        <row r="428">
          <cell r="A428" t="str">
            <v>Benz[a]anthracene</v>
          </cell>
        </row>
        <row r="429">
          <cell r="A429" t="str">
            <v>Benzal chloride</v>
          </cell>
        </row>
        <row r="430">
          <cell r="A430" t="str">
            <v>Benzamide</v>
          </cell>
        </row>
        <row r="431">
          <cell r="A431" t="str">
            <v>Benzene</v>
          </cell>
        </row>
        <row r="432">
          <cell r="A432" t="str">
            <v>Benzidine (and its salts)</v>
          </cell>
        </row>
        <row r="433">
          <cell r="A433" t="str">
            <v>Benzidine-based dyes</v>
          </cell>
        </row>
        <row r="434">
          <cell r="A434" t="str">
            <v>Benzo[a]pyrene</v>
          </cell>
        </row>
        <row r="435">
          <cell r="A435" t="str">
            <v>Benzo[b]fluoranthene</v>
          </cell>
        </row>
        <row r="436">
          <cell r="A436" t="str">
            <v>Benzo[e]pyrene</v>
          </cell>
        </row>
        <row r="437">
          <cell r="A437" t="str">
            <v>Benzo[g,h,i]perylene</v>
          </cell>
        </row>
        <row r="438">
          <cell r="A438" t="str">
            <v>Benzo[j]fluoranthene</v>
          </cell>
        </row>
        <row r="439">
          <cell r="A439" t="str">
            <v>Benzo[k]fluoranthene</v>
          </cell>
        </row>
        <row r="440">
          <cell r="A440" t="str">
            <v>Benzofuran</v>
          </cell>
        </row>
        <row r="441">
          <cell r="A441" t="str">
            <v>Benzoic trichloride</v>
          </cell>
        </row>
        <row r="442">
          <cell r="A442" t="str">
            <v>Benzoyl chloride</v>
          </cell>
        </row>
        <row r="443">
          <cell r="A443" t="str">
            <v>Benzoyl peroxide</v>
          </cell>
        </row>
        <row r="444">
          <cell r="A444" t="str">
            <v>Benzphetamine hydrochloride</v>
          </cell>
        </row>
        <row r="445">
          <cell r="A445" t="str">
            <v>Benzyl chloride</v>
          </cell>
        </row>
        <row r="446">
          <cell r="A446" t="str">
            <v>Benzyl violet 4B</v>
          </cell>
        </row>
        <row r="447">
          <cell r="A447" t="str">
            <v>Beryllium</v>
          </cell>
        </row>
        <row r="448">
          <cell r="A448" t="str">
            <v>beta-Butyrolactone</v>
          </cell>
        </row>
        <row r="449">
          <cell r="A449" t="str">
            <v>beta-Hexachlorocyclohexane</v>
          </cell>
        </row>
        <row r="450">
          <cell r="A450" t="str">
            <v>Betel quid with tobacco</v>
          </cell>
        </row>
        <row r="451">
          <cell r="A451" t="str">
            <v>Biphenyl</v>
          </cell>
        </row>
        <row r="452">
          <cell r="A452" t="str">
            <v>Bis(2-chloro-1-methylethyl) ether</v>
          </cell>
        </row>
        <row r="453">
          <cell r="A453" t="str">
            <v>Bis(2-chloroethyl) ether {DCEE}</v>
          </cell>
        </row>
        <row r="454">
          <cell r="A454" t="str">
            <v>Bis(2-ethylhexyl) adipate</v>
          </cell>
        </row>
        <row r="455">
          <cell r="A455" t="str">
            <v>Bis(chloromethyl) ether</v>
          </cell>
        </row>
        <row r="456">
          <cell r="A456" t="str">
            <v>Bischloroethyl nitrosourea</v>
          </cell>
        </row>
        <row r="457">
          <cell r="A457" t="str">
            <v>Bitumens, extracts of steam-refined and air-refined bitumens</v>
          </cell>
        </row>
        <row r="458">
          <cell r="A458" t="str">
            <v>Bleomycins</v>
          </cell>
        </row>
        <row r="459">
          <cell r="A459" t="str">
            <v>Bromine</v>
          </cell>
        </row>
        <row r="460">
          <cell r="A460" t="str">
            <v>Bromine Pentafluoride</v>
          </cell>
        </row>
        <row r="461">
          <cell r="A461" t="str">
            <v>Bromodichloromethane</v>
          </cell>
        </row>
        <row r="462">
          <cell r="A462" t="str">
            <v>Bromoform</v>
          </cell>
        </row>
        <row r="463">
          <cell r="A463" t="str">
            <v>Bromoxynil</v>
          </cell>
        </row>
        <row r="464">
          <cell r="A464" t="str">
            <v>Butyl acrylate</v>
          </cell>
        </row>
        <row r="465">
          <cell r="A465" t="str">
            <v>Butyl benzyl phthalate</v>
          </cell>
        </row>
        <row r="466">
          <cell r="A466" t="str">
            <v>Butylated hydroxyanisole {BHA}</v>
          </cell>
        </row>
        <row r="467">
          <cell r="A467" t="str">
            <v>Butyraldehyde</v>
          </cell>
        </row>
        <row r="468">
          <cell r="A468" t="str">
            <v>C. I. Acid Green 3</v>
          </cell>
        </row>
        <row r="469">
          <cell r="A469" t="str">
            <v>C. I. Basic Green 4</v>
          </cell>
        </row>
        <row r="470">
          <cell r="A470" t="str">
            <v>C. I. Basic Red 1</v>
          </cell>
        </row>
        <row r="471">
          <cell r="A471" t="str">
            <v>C. I. Basic Red 9 monohydrochloride</v>
          </cell>
        </row>
        <row r="472">
          <cell r="A472" t="str">
            <v>C. I. Disperse Yellow 3</v>
          </cell>
        </row>
        <row r="473">
          <cell r="A473" t="str">
            <v>Cadmium</v>
          </cell>
        </row>
        <row r="474">
          <cell r="A474" t="str">
            <v>Calcium chromate</v>
          </cell>
        </row>
        <row r="475">
          <cell r="A475" t="str">
            <v>Calcium cyanamide</v>
          </cell>
        </row>
        <row r="476">
          <cell r="A476" t="str">
            <v>Caprolactam</v>
          </cell>
        </row>
        <row r="477">
          <cell r="A477" t="str">
            <v>Carbaryl</v>
          </cell>
        </row>
        <row r="478">
          <cell r="A478" t="str">
            <v>Carbon black extract</v>
          </cell>
        </row>
        <row r="479">
          <cell r="A479" t="str">
            <v>Carbon disulfide</v>
          </cell>
        </row>
        <row r="480">
          <cell r="A480" t="str">
            <v>Carbon monoxide</v>
          </cell>
        </row>
        <row r="481">
          <cell r="A481" t="str">
            <v>Carbon Monoxide [Criteria Pollutant]</v>
          </cell>
        </row>
        <row r="482">
          <cell r="A482" t="str">
            <v>Carbon tetrachloride</v>
          </cell>
        </row>
        <row r="483">
          <cell r="A483" t="str">
            <v>Carbon tetrafluoride</v>
          </cell>
        </row>
        <row r="484">
          <cell r="A484" t="str">
            <v>Carbonyl sulfide</v>
          </cell>
        </row>
        <row r="485">
          <cell r="A485" t="str">
            <v>Carboplatin</v>
          </cell>
        </row>
        <row r="486">
          <cell r="A486" t="str">
            <v>Carrageenan (degraded)</v>
          </cell>
        </row>
        <row r="487">
          <cell r="A487" t="str">
            <v>Catechol</v>
          </cell>
        </row>
        <row r="488">
          <cell r="A488" t="str">
            <v>Ceramic fibers (man-made)</v>
          </cell>
        </row>
        <row r="489">
          <cell r="A489" t="str">
            <v>Chenodiol</v>
          </cell>
        </row>
        <row r="490">
          <cell r="A490" t="str">
            <v>Chloramben</v>
          </cell>
        </row>
        <row r="491">
          <cell r="A491" t="str">
            <v>Chlorambucil</v>
          </cell>
        </row>
        <row r="492">
          <cell r="A492" t="str">
            <v>Chloramphenicol</v>
          </cell>
        </row>
        <row r="493">
          <cell r="A493" t="str">
            <v>Chlorcyclizine hydrochloride</v>
          </cell>
        </row>
        <row r="494">
          <cell r="A494" t="str">
            <v>Chlordecone {Kepone}</v>
          </cell>
        </row>
        <row r="495">
          <cell r="A495" t="str">
            <v>Chlordimeform</v>
          </cell>
        </row>
        <row r="496">
          <cell r="A496" t="str">
            <v>Chlorendic acid</v>
          </cell>
        </row>
        <row r="497">
          <cell r="A497" t="str">
            <v>Chlorinated Fluorocarbon {CFC-113} {1,1,2-Trichloro-1,2,2-trifluoroethane}</v>
          </cell>
        </row>
        <row r="498">
          <cell r="A498" t="str">
            <v>Chlorinated paraffin</v>
          </cell>
        </row>
        <row r="499">
          <cell r="A499" t="str">
            <v>Chlorine</v>
          </cell>
        </row>
        <row r="500">
          <cell r="A500" t="str">
            <v>Chlorine dioxide</v>
          </cell>
        </row>
        <row r="501">
          <cell r="A501" t="str">
            <v>Chloroacetic acid</v>
          </cell>
        </row>
        <row r="502">
          <cell r="A502" t="str">
            <v>Chlorobenzene</v>
          </cell>
        </row>
        <row r="503">
          <cell r="A503" t="str">
            <v>Chlorobenzenes</v>
          </cell>
        </row>
        <row r="504">
          <cell r="A504" t="str">
            <v>Chlorodibromomethane</v>
          </cell>
        </row>
        <row r="505">
          <cell r="A505" t="str">
            <v>Chlorodifluoromethane {Freon 22}</v>
          </cell>
        </row>
        <row r="506">
          <cell r="A506" t="str">
            <v>Chloroform</v>
          </cell>
        </row>
        <row r="507">
          <cell r="A507" t="str">
            <v>Chlorophenols</v>
          </cell>
        </row>
        <row r="508">
          <cell r="A508" t="str">
            <v>Chlorophenoxy herbicides</v>
          </cell>
        </row>
        <row r="509">
          <cell r="A509" t="str">
            <v>Chloropicrin</v>
          </cell>
        </row>
        <row r="510">
          <cell r="A510" t="str">
            <v>Chloroprene</v>
          </cell>
        </row>
        <row r="511">
          <cell r="A511" t="str">
            <v>Chlorothalonil</v>
          </cell>
        </row>
        <row r="512">
          <cell r="A512" t="str">
            <v>Chromium</v>
          </cell>
        </row>
        <row r="513">
          <cell r="A513" t="str">
            <v>Chromium trioxide</v>
          </cell>
        </row>
        <row r="514">
          <cell r="A514" t="str">
            <v>Chromium, hexavalent</v>
          </cell>
        </row>
        <row r="515">
          <cell r="A515" t="str">
            <v>Chrysene</v>
          </cell>
        </row>
        <row r="516">
          <cell r="A516" t="str">
            <v>Cinnamyl anthranilate</v>
          </cell>
        </row>
        <row r="517">
          <cell r="A517" t="str">
            <v>Cisplatin</v>
          </cell>
        </row>
        <row r="518">
          <cell r="A518" t="str">
            <v>Citrus Red No. 2</v>
          </cell>
        </row>
        <row r="519">
          <cell r="A519" t="str">
            <v>Clomiphene citrate</v>
          </cell>
        </row>
        <row r="520">
          <cell r="A520" t="str">
            <v>Coal tars</v>
          </cell>
        </row>
        <row r="521">
          <cell r="A521" t="str">
            <v>Cobalt</v>
          </cell>
        </row>
        <row r="522">
          <cell r="A522" t="str">
            <v>Conjugated estrogens</v>
          </cell>
        </row>
        <row r="523">
          <cell r="A523" t="str">
            <v>Copper</v>
          </cell>
        </row>
        <row r="524">
          <cell r="A524" t="str">
            <v>Creosotes</v>
          </cell>
        </row>
        <row r="525">
          <cell r="A525" t="str">
            <v>Cresols (mixtures of) {Cresylic acid}</v>
          </cell>
        </row>
        <row r="526">
          <cell r="A526" t="str">
            <v>Crotonaldehyde</v>
          </cell>
        </row>
        <row r="527">
          <cell r="A527" t="str">
            <v>Cumene</v>
          </cell>
        </row>
        <row r="528">
          <cell r="A528" t="str">
            <v>Cumene hydroperoxide</v>
          </cell>
        </row>
        <row r="529">
          <cell r="A529" t="str">
            <v>Cupferron</v>
          </cell>
        </row>
        <row r="530">
          <cell r="A530" t="str">
            <v>Cyanazine</v>
          </cell>
        </row>
        <row r="531">
          <cell r="A531" t="str">
            <v>Cyanide compounds</v>
          </cell>
        </row>
        <row r="532">
          <cell r="A532" t="str">
            <v>CYANIDE COMPOUNDS [Inorganic)</v>
          </cell>
        </row>
        <row r="533">
          <cell r="A533" t="str">
            <v>Cycasin</v>
          </cell>
        </row>
        <row r="534">
          <cell r="A534" t="str">
            <v>Cyclohexane</v>
          </cell>
        </row>
        <row r="535">
          <cell r="A535" t="str">
            <v>Cyclohexanol</v>
          </cell>
        </row>
        <row r="536">
          <cell r="A536" t="str">
            <v>Cycloheximide</v>
          </cell>
        </row>
        <row r="537">
          <cell r="A537" t="str">
            <v>Cyclophosphamide</v>
          </cell>
        </row>
        <row r="538">
          <cell r="A538" t="str">
            <v>Cyhexatin</v>
          </cell>
        </row>
        <row r="539">
          <cell r="A539" t="str">
            <v>Cytarabine</v>
          </cell>
        </row>
        <row r="540">
          <cell r="A540" t="str">
            <v>D and C Orange No. 1</v>
          </cell>
        </row>
        <row r="541">
          <cell r="A541" t="str">
            <v>D and C Red No. 19</v>
          </cell>
        </row>
        <row r="542">
          <cell r="A542" t="str">
            <v>D and C Red No. 8</v>
          </cell>
        </row>
        <row r="543">
          <cell r="A543" t="str">
            <v>D and C Red No. 9</v>
          </cell>
        </row>
        <row r="544">
          <cell r="A544" t="str">
            <v>Dacarbazine</v>
          </cell>
        </row>
        <row r="545">
          <cell r="A545" t="str">
            <v>Daminozide</v>
          </cell>
        </row>
        <row r="546">
          <cell r="A546" t="str">
            <v>Danazol</v>
          </cell>
        </row>
        <row r="547">
          <cell r="A547" t="str">
            <v>Daunomycin</v>
          </cell>
        </row>
        <row r="548">
          <cell r="A548" t="str">
            <v>Daunorubicin hydrochloride</v>
          </cell>
        </row>
        <row r="549">
          <cell r="A549" t="str">
            <v>DDT {1,1,1-Trichloro-2,2-bis(p-chlorophenyl)ethane}</v>
          </cell>
        </row>
        <row r="550">
          <cell r="A550" t="str">
            <v>Decabromodiphenyl oxide</v>
          </cell>
        </row>
        <row r="551">
          <cell r="A551" t="str">
            <v>Di(2-ethylhexyl) phthalate</v>
          </cell>
        </row>
        <row r="552">
          <cell r="A552" t="str">
            <v>Dialkylnitrosamines</v>
          </cell>
        </row>
        <row r="553">
          <cell r="A553" t="str">
            <v>Diallate</v>
          </cell>
        </row>
        <row r="554">
          <cell r="A554" t="str">
            <v>Diaminotoluenes (mixed isomers)</v>
          </cell>
        </row>
        <row r="555">
          <cell r="A555" t="str">
            <v>Diazomethane</v>
          </cell>
        </row>
        <row r="556">
          <cell r="A556" t="str">
            <v>Dibenz[a,h]acridine</v>
          </cell>
        </row>
        <row r="557">
          <cell r="A557" t="str">
            <v>Dibenz[a,h]anthracene</v>
          </cell>
        </row>
        <row r="558">
          <cell r="A558" t="str">
            <v>Dibenz[a,j]acridine</v>
          </cell>
        </row>
        <row r="559">
          <cell r="A559" t="str">
            <v>Dibenzo[a,e]pyrene</v>
          </cell>
        </row>
        <row r="560">
          <cell r="A560" t="str">
            <v>Dibenzo[a,h]pyrene</v>
          </cell>
        </row>
        <row r="561">
          <cell r="A561" t="str">
            <v>Dibenzo[a,i]pyrene</v>
          </cell>
        </row>
        <row r="562">
          <cell r="A562" t="str">
            <v>Dibenzo[a,l]pyrene</v>
          </cell>
        </row>
        <row r="563">
          <cell r="A563" t="str">
            <v>Dibenzofuran</v>
          </cell>
        </row>
        <row r="564">
          <cell r="A564" t="str">
            <v>Dibenzofurans (chlorinated) {PCDFs} [Treated as 2378TCDD for HRA]</v>
          </cell>
        </row>
        <row r="565">
          <cell r="A565" t="str">
            <v>Dibutyl phthalate</v>
          </cell>
        </row>
        <row r="566">
          <cell r="A566" t="str">
            <v>Dichlorobenzenes (mixed isomers)</v>
          </cell>
        </row>
        <row r="567">
          <cell r="A567" t="str">
            <v>Dichlorodifluoromethene (Freon 12)</v>
          </cell>
        </row>
        <row r="568">
          <cell r="A568" t="str">
            <v>Dichlorodiphenyldichloroethane {DDD}</v>
          </cell>
        </row>
        <row r="569">
          <cell r="A569" t="str">
            <v>Dichlorofluoromethane {Freon 21}</v>
          </cell>
        </row>
        <row r="570">
          <cell r="A570" t="str">
            <v>Dichlorophenoxyacetic acid, salts and esters {2,4-D}</v>
          </cell>
        </row>
        <row r="571">
          <cell r="A571" t="str">
            <v>Dicofol</v>
          </cell>
        </row>
        <row r="572">
          <cell r="A572" t="str">
            <v>Dieldrin</v>
          </cell>
        </row>
        <row r="573">
          <cell r="A573" t="str">
            <v>Dienestrol</v>
          </cell>
        </row>
        <row r="574">
          <cell r="A574" t="str">
            <v>Diepoxybutane</v>
          </cell>
        </row>
        <row r="575">
          <cell r="A575" t="str">
            <v>Diesel engine exhaust, particulate matter (Diesel PM)</v>
          </cell>
        </row>
        <row r="576">
          <cell r="A576" t="str">
            <v>Diesel engine exhaust, total organic gas</v>
          </cell>
        </row>
        <row r="577">
          <cell r="A577" t="str">
            <v>Diethanolamine</v>
          </cell>
        </row>
        <row r="578">
          <cell r="A578" t="str">
            <v>Diethyl phthalate</v>
          </cell>
        </row>
        <row r="579">
          <cell r="A579" t="str">
            <v>Diethyl sulfate</v>
          </cell>
        </row>
        <row r="580">
          <cell r="A580" t="str">
            <v>Diethylene glycol</v>
          </cell>
        </row>
        <row r="581">
          <cell r="A581" t="str">
            <v>Diethylene glycol dimethyl ether</v>
          </cell>
        </row>
        <row r="582">
          <cell r="A582" t="str">
            <v>Diethylene glycol monobutyl ether</v>
          </cell>
        </row>
        <row r="583">
          <cell r="A583" t="str">
            <v>Diethylene glycol monoethyl ether</v>
          </cell>
        </row>
        <row r="584">
          <cell r="A584" t="str">
            <v>Diethylene glycol monomethyl ether</v>
          </cell>
        </row>
        <row r="585">
          <cell r="A585" t="str">
            <v>Diethylstilbestrol</v>
          </cell>
        </row>
        <row r="586">
          <cell r="A586" t="str">
            <v>Diglycidyl resorcinol ether {DGRE}</v>
          </cell>
        </row>
        <row r="587">
          <cell r="A587" t="str">
            <v>Dihydrosafrole</v>
          </cell>
        </row>
        <row r="588">
          <cell r="A588" t="str">
            <v>Dimethyl formamide</v>
          </cell>
        </row>
        <row r="589">
          <cell r="A589" t="str">
            <v>Dimethyl phthalate</v>
          </cell>
        </row>
        <row r="590">
          <cell r="A590" t="str">
            <v>Dimethyl sulfate</v>
          </cell>
        </row>
        <row r="591">
          <cell r="A591" t="str">
            <v>Dimethylamine</v>
          </cell>
        </row>
        <row r="592">
          <cell r="A592" t="str">
            <v>Dimethylvinylchloride {DMVC}</v>
          </cell>
        </row>
        <row r="593">
          <cell r="A593" t="str">
            <v>Dinitrobenzenes (mixitures of)</v>
          </cell>
        </row>
        <row r="594">
          <cell r="A594" t="str">
            <v>Dinitrotoluenes (mixed isomers)</v>
          </cell>
        </row>
        <row r="595">
          <cell r="A595" t="str">
            <v>Dinocap</v>
          </cell>
        </row>
        <row r="596">
          <cell r="A596" t="str">
            <v>Dinoseb</v>
          </cell>
        </row>
        <row r="597">
          <cell r="A597" t="str">
            <v>Dioxins, total, w/o individ. isomers reported {PCDDs} [Treat as 2378TCDD for HRA</v>
          </cell>
        </row>
        <row r="598">
          <cell r="A598" t="str">
            <v>Dioxins, total, with individ. isomers also reported {PCDDs}</v>
          </cell>
        </row>
        <row r="599">
          <cell r="A599" t="str">
            <v>Diphenylhydantoin</v>
          </cell>
        </row>
        <row r="600">
          <cell r="A600" t="str">
            <v>Dipropylene glycol</v>
          </cell>
        </row>
        <row r="601">
          <cell r="A601" t="str">
            <v>Dipropylene glycol monomethyl ether</v>
          </cell>
        </row>
        <row r="602">
          <cell r="A602" t="str">
            <v>Direct Black 38</v>
          </cell>
        </row>
        <row r="603">
          <cell r="A603" t="str">
            <v>Direct Blue 6</v>
          </cell>
        </row>
        <row r="604">
          <cell r="A604" t="str">
            <v>Direct Brown 95 (technical grade)</v>
          </cell>
        </row>
        <row r="605">
          <cell r="A605" t="str">
            <v>Disperse Blue 1</v>
          </cell>
        </row>
        <row r="606">
          <cell r="A606" t="str">
            <v>Doxycycline</v>
          </cell>
        </row>
        <row r="607">
          <cell r="A607" t="str">
            <v>Environmental Tobacco Smoke</v>
          </cell>
        </row>
        <row r="608">
          <cell r="A608" t="str">
            <v>Epichlorohydrin</v>
          </cell>
        </row>
        <row r="609">
          <cell r="A609" t="str">
            <v>Epoxy resins</v>
          </cell>
        </row>
        <row r="610">
          <cell r="A610" t="str">
            <v>Ergotamine tartrate</v>
          </cell>
        </row>
        <row r="611">
          <cell r="A611" t="str">
            <v>Erionite</v>
          </cell>
        </row>
        <row r="612">
          <cell r="A612" t="str">
            <v>Estradiol 17 beta</v>
          </cell>
        </row>
        <row r="613">
          <cell r="A613" t="str">
            <v>Estrogens, non-steroidal</v>
          </cell>
        </row>
        <row r="614">
          <cell r="A614" t="str">
            <v>Estrogens, steroidal</v>
          </cell>
        </row>
        <row r="615">
          <cell r="A615" t="str">
            <v>Estrone</v>
          </cell>
        </row>
        <row r="616">
          <cell r="A616" t="str">
            <v>Ethinyl estradiol</v>
          </cell>
        </row>
        <row r="617">
          <cell r="A617" t="str">
            <v>Ethyl acrylate</v>
          </cell>
        </row>
        <row r="618">
          <cell r="A618" t="str">
            <v>Ethyl benzene</v>
          </cell>
        </row>
        <row r="619">
          <cell r="A619" t="str">
            <v>Ethyl chloride {Chlorethane)</v>
          </cell>
        </row>
        <row r="620">
          <cell r="A620" t="str">
            <v>Ethyl chloroformate</v>
          </cell>
        </row>
        <row r="621">
          <cell r="A621" t="str">
            <v>Ethyl methanesulfonate</v>
          </cell>
        </row>
        <row r="622">
          <cell r="A622" t="str">
            <v>Ethylene</v>
          </cell>
        </row>
        <row r="623">
          <cell r="A623" t="str">
            <v>Ethylene dibromide {EDB}</v>
          </cell>
        </row>
        <row r="624">
          <cell r="A624" t="str">
            <v>Ethylene dichloride {EDC}</v>
          </cell>
        </row>
        <row r="625">
          <cell r="A625" t="str">
            <v>Ethylene glycol</v>
          </cell>
        </row>
        <row r="626">
          <cell r="A626" t="str">
            <v>Ethylene glycol diethyl ether</v>
          </cell>
        </row>
        <row r="627">
          <cell r="A627" t="str">
            <v>Ethylene glycol dimethyl ether</v>
          </cell>
        </row>
        <row r="628">
          <cell r="A628" t="str">
            <v>Ethylene glycol monobutyl ether</v>
          </cell>
        </row>
        <row r="629">
          <cell r="A629" t="str">
            <v>Ethylene glycol monoethyl ether</v>
          </cell>
        </row>
        <row r="630">
          <cell r="A630" t="str">
            <v>Ethylene glycol monoethyl ether acetate</v>
          </cell>
        </row>
        <row r="631">
          <cell r="A631" t="str">
            <v>Ethylene glycol monomethyl ether</v>
          </cell>
        </row>
        <row r="632">
          <cell r="A632" t="str">
            <v>Ethylene glycol monomethyl ether acetate</v>
          </cell>
        </row>
        <row r="633">
          <cell r="A633" t="str">
            <v>Ethylene glycol monopropyl ether</v>
          </cell>
        </row>
        <row r="634">
          <cell r="A634" t="str">
            <v>Ethylene oxide</v>
          </cell>
        </row>
        <row r="635">
          <cell r="A635" t="str">
            <v>Ethylene thiourea</v>
          </cell>
        </row>
        <row r="636">
          <cell r="A636" t="str">
            <v>Etoposide</v>
          </cell>
        </row>
        <row r="637">
          <cell r="A637" t="str">
            <v>Etretinate</v>
          </cell>
        </row>
        <row r="638">
          <cell r="A638" t="str">
            <v>Fluometuron</v>
          </cell>
        </row>
        <row r="639">
          <cell r="A639" t="str">
            <v>Fluoranthene</v>
          </cell>
        </row>
        <row r="640">
          <cell r="A640" t="str">
            <v>Fluorene</v>
          </cell>
        </row>
        <row r="641">
          <cell r="A641" t="str">
            <v>Fluorides</v>
          </cell>
        </row>
        <row r="642">
          <cell r="A642" t="str">
            <v>Fluorocarbons (brominated)</v>
          </cell>
        </row>
        <row r="643">
          <cell r="A643" t="str">
            <v>Fluorocarbons (chlorinated)</v>
          </cell>
        </row>
        <row r="644">
          <cell r="A644" t="str">
            <v>Fluorouracil</v>
          </cell>
        </row>
        <row r="645">
          <cell r="A645" t="str">
            <v>Fluoxymesterone</v>
          </cell>
        </row>
        <row r="646">
          <cell r="A646" t="str">
            <v>Flutamide</v>
          </cell>
        </row>
        <row r="647">
          <cell r="A647" t="str">
            <v>Folpet</v>
          </cell>
        </row>
        <row r="648">
          <cell r="A648" t="str">
            <v>Formaldehyde</v>
          </cell>
        </row>
        <row r="649">
          <cell r="A649" t="str">
            <v>Furan</v>
          </cell>
        </row>
        <row r="650">
          <cell r="A650" t="str">
            <v>Furazolidone</v>
          </cell>
        </row>
        <row r="651">
          <cell r="A651" t="str">
            <v>Furmecyclox</v>
          </cell>
        </row>
        <row r="652">
          <cell r="A652" t="str">
            <v>Gasoline engine exhaust, particulate matter</v>
          </cell>
        </row>
        <row r="653">
          <cell r="A653" t="str">
            <v>Gasoline engine exhaust, total organic gas</v>
          </cell>
        </row>
        <row r="654">
          <cell r="A654" t="str">
            <v>Gasoline vapors</v>
          </cell>
        </row>
        <row r="655">
          <cell r="A655" t="str">
            <v>Glasswool (man-made fibers)</v>
          </cell>
        </row>
        <row r="656">
          <cell r="A656" t="str">
            <v>Glu-P-1 {2-Amino-6-methyldipyrido[1,2-a:3',2'-d]imidazole}</v>
          </cell>
        </row>
        <row r="657">
          <cell r="A657" t="str">
            <v>Glu-P-2 {2-Aminodipyrido[1,2-a:3',2'-d]imidazole}</v>
          </cell>
        </row>
        <row r="658">
          <cell r="A658" t="str">
            <v>Glutaraldehyde</v>
          </cell>
        </row>
        <row r="659">
          <cell r="A659" t="str">
            <v>Glycidaldehyde</v>
          </cell>
        </row>
        <row r="660">
          <cell r="A660" t="str">
            <v>Glycidol</v>
          </cell>
        </row>
        <row r="661">
          <cell r="A661" t="str">
            <v>Glycol ethers (and their acetates)</v>
          </cell>
        </row>
        <row r="662">
          <cell r="A662" t="str">
            <v>Griseofulvin</v>
          </cell>
        </row>
        <row r="663">
          <cell r="A663" t="str">
            <v>Gyromitrin</v>
          </cell>
        </row>
        <row r="664">
          <cell r="A664" t="str">
            <v>Halazepam</v>
          </cell>
        </row>
        <row r="665">
          <cell r="A665" t="str">
            <v>HC Blue 1</v>
          </cell>
        </row>
        <row r="666">
          <cell r="A666" t="str">
            <v>Heptachlor epoxide</v>
          </cell>
        </row>
        <row r="667">
          <cell r="A667" t="str">
            <v>Hexachlorobenzene</v>
          </cell>
        </row>
        <row r="668">
          <cell r="A668" t="str">
            <v>Hexachlorobutadiene</v>
          </cell>
        </row>
        <row r="669">
          <cell r="A669" t="str">
            <v>Hexachlorocyclohexanes (mixed or technical grade)</v>
          </cell>
        </row>
        <row r="670">
          <cell r="A670" t="str">
            <v>Hexachlorocyclopentadiene</v>
          </cell>
        </row>
        <row r="671">
          <cell r="A671" t="str">
            <v>Hexachloronaphthalene</v>
          </cell>
        </row>
        <row r="672">
          <cell r="A672" t="str">
            <v>Hexamethylene-1,6-diisocyanate</v>
          </cell>
        </row>
        <row r="673">
          <cell r="A673" t="str">
            <v>Hexamethylphosphoramide</v>
          </cell>
        </row>
        <row r="674">
          <cell r="A674" t="str">
            <v>Hexane</v>
          </cell>
        </row>
        <row r="675">
          <cell r="A675" t="str">
            <v>Hydrazine</v>
          </cell>
        </row>
        <row r="676">
          <cell r="A676" t="str">
            <v>Hydrazine sulfate</v>
          </cell>
        </row>
        <row r="677">
          <cell r="A677" t="str">
            <v>Hydrochloric acid</v>
          </cell>
        </row>
        <row r="678">
          <cell r="A678" t="str">
            <v>Hydrocyanic acid</v>
          </cell>
        </row>
        <row r="679">
          <cell r="A679" t="str">
            <v>Hydrogen bromide</v>
          </cell>
        </row>
        <row r="680">
          <cell r="A680" t="str">
            <v>Hydrogen fluoride</v>
          </cell>
        </row>
        <row r="681">
          <cell r="A681" t="str">
            <v>Hydrogen Selenide</v>
          </cell>
        </row>
        <row r="682">
          <cell r="A682" t="str">
            <v>Hydrogen sulfide</v>
          </cell>
        </row>
        <row r="683">
          <cell r="A683" t="str">
            <v>Hydroquinone</v>
          </cell>
        </row>
        <row r="684">
          <cell r="A684" t="str">
            <v>Ifosfamide</v>
          </cell>
        </row>
        <row r="685">
          <cell r="A685" t="str">
            <v>Indeno[1,2,3-cd]pyrene</v>
          </cell>
        </row>
        <row r="686">
          <cell r="A686" t="str">
            <v>Iodine-131</v>
          </cell>
        </row>
        <row r="687">
          <cell r="A687" t="str">
            <v>IQ {2-Amino-3-methylimidazo[4,5-f]quinoline}</v>
          </cell>
        </row>
        <row r="688">
          <cell r="A688" t="str">
            <v>Iron dextran complex</v>
          </cell>
        </row>
        <row r="689">
          <cell r="A689" t="str">
            <v>Iron pentacarbonyl</v>
          </cell>
        </row>
        <row r="690">
          <cell r="A690" t="str">
            <v>Isobutyraldehyde</v>
          </cell>
        </row>
        <row r="691">
          <cell r="A691" t="str">
            <v>Isocyanates</v>
          </cell>
        </row>
        <row r="692">
          <cell r="A692" t="str">
            <v>Isophorone</v>
          </cell>
        </row>
        <row r="693">
          <cell r="A693" t="str">
            <v>Isoprene, except from vegetative emission sources</v>
          </cell>
        </row>
        <row r="694">
          <cell r="A694" t="str">
            <v>Isopropyl alcohol</v>
          </cell>
        </row>
        <row r="695">
          <cell r="A695" t="str">
            <v>Isosafrole</v>
          </cell>
        </row>
        <row r="696">
          <cell r="A696" t="str">
            <v>Isotretinoin</v>
          </cell>
        </row>
        <row r="697">
          <cell r="A697" t="str">
            <v>Lactofen</v>
          </cell>
        </row>
        <row r="698">
          <cell r="A698" t="str">
            <v>Lasiocarpine</v>
          </cell>
        </row>
        <row r="699">
          <cell r="A699" t="str">
            <v>Lead</v>
          </cell>
        </row>
        <row r="700">
          <cell r="A700" t="str">
            <v>Lead acetate</v>
          </cell>
        </row>
        <row r="701">
          <cell r="A701" t="str">
            <v>Lead chromate</v>
          </cell>
        </row>
        <row r="702">
          <cell r="A702" t="str">
            <v>Lead compounds (inorganic)</v>
          </cell>
        </row>
        <row r="703">
          <cell r="A703" t="str">
            <v>Lead compounds (other than inorganic)</v>
          </cell>
        </row>
        <row r="704">
          <cell r="A704" t="str">
            <v>Lead phosphate</v>
          </cell>
        </row>
        <row r="705">
          <cell r="A705" t="str">
            <v>Lead subacetate</v>
          </cell>
        </row>
        <row r="706">
          <cell r="A706" t="str">
            <v>Lindane {gamma-Hexachlorocyclohexane}</v>
          </cell>
        </row>
        <row r="707">
          <cell r="A707" t="str">
            <v>Lithium carbonate</v>
          </cell>
        </row>
        <row r="708">
          <cell r="A708" t="str">
            <v>Lithium citrate</v>
          </cell>
        </row>
        <row r="709">
          <cell r="A709" t="str">
            <v>Lorazepam</v>
          </cell>
        </row>
        <row r="710">
          <cell r="A710" t="str">
            <v>Lubricant base oils</v>
          </cell>
        </row>
        <row r="711">
          <cell r="A711" t="str">
            <v>Maleic anhydride</v>
          </cell>
        </row>
        <row r="712">
          <cell r="A712" t="str">
            <v>Mancozeb</v>
          </cell>
        </row>
        <row r="713">
          <cell r="A713" t="str">
            <v>Maneb</v>
          </cell>
        </row>
        <row r="714">
          <cell r="A714" t="str">
            <v>Manganese</v>
          </cell>
        </row>
        <row r="715">
          <cell r="A715" t="str">
            <v>m-Cresol</v>
          </cell>
        </row>
        <row r="716">
          <cell r="A716" t="str">
            <v>m-Dinitrobenzene</v>
          </cell>
        </row>
        <row r="717">
          <cell r="A717" t="str">
            <v>Medroxyprogesterone</v>
          </cell>
        </row>
        <row r="718">
          <cell r="A718" t="str">
            <v>Megestrol acetate</v>
          </cell>
        </row>
        <row r="719">
          <cell r="A719" t="str">
            <v>Melphalan</v>
          </cell>
        </row>
        <row r="720">
          <cell r="A720" t="str">
            <v>Menotropins</v>
          </cell>
        </row>
        <row r="721">
          <cell r="A721" t="str">
            <v>Mercaptopurine</v>
          </cell>
        </row>
        <row r="722">
          <cell r="A722" t="str">
            <v>Mercuric chloride</v>
          </cell>
        </row>
        <row r="723">
          <cell r="A723" t="str">
            <v>Mercury</v>
          </cell>
        </row>
        <row r="724">
          <cell r="A724" t="str">
            <v>Merphalan</v>
          </cell>
        </row>
        <row r="725">
          <cell r="A725" t="str">
            <v>Mestranol</v>
          </cell>
        </row>
        <row r="726">
          <cell r="A726" t="str">
            <v>Methacycline hydrochloride</v>
          </cell>
        </row>
        <row r="727">
          <cell r="A727" t="str">
            <v>Methane</v>
          </cell>
        </row>
        <row r="728">
          <cell r="A728" t="str">
            <v>Methanol</v>
          </cell>
        </row>
        <row r="729">
          <cell r="A729" t="str">
            <v>Methimazole</v>
          </cell>
        </row>
        <row r="730">
          <cell r="A730" t="str">
            <v>Methotrexate</v>
          </cell>
        </row>
        <row r="731">
          <cell r="A731" t="str">
            <v>Methotrexate sodium</v>
          </cell>
        </row>
        <row r="732">
          <cell r="A732" t="str">
            <v>Methoxychlor</v>
          </cell>
        </row>
        <row r="733">
          <cell r="A733" t="str">
            <v>Methyl acrylate</v>
          </cell>
        </row>
        <row r="734">
          <cell r="A734" t="str">
            <v>Methyl bromide {Bromomethane}</v>
          </cell>
        </row>
        <row r="735">
          <cell r="A735" t="str">
            <v>Methyl chloride  {Chloromethane}</v>
          </cell>
        </row>
        <row r="736">
          <cell r="A736" t="str">
            <v>Methyl chloroform {1,1,1-Trichloroethane}</v>
          </cell>
        </row>
        <row r="737">
          <cell r="A737" t="str">
            <v>Methyl ethyl ketone</v>
          </cell>
        </row>
        <row r="738">
          <cell r="A738" t="str">
            <v>Methyl hydrazine</v>
          </cell>
        </row>
        <row r="739">
          <cell r="A739" t="str">
            <v>Methyl iodide {Iodomethane}</v>
          </cell>
        </row>
        <row r="740">
          <cell r="A740" t="str">
            <v>Methyl isobutyl ketone {Hexone}</v>
          </cell>
        </row>
        <row r="741">
          <cell r="A741" t="str">
            <v>Methyl isocyanate</v>
          </cell>
        </row>
        <row r="742">
          <cell r="A742" t="str">
            <v>Methyl mercury</v>
          </cell>
        </row>
        <row r="743">
          <cell r="A743" t="str">
            <v>Methyl methacrylate</v>
          </cell>
        </row>
        <row r="744">
          <cell r="A744" t="str">
            <v>Methyl methanesulfon</v>
          </cell>
        </row>
        <row r="745">
          <cell r="A745" t="str">
            <v>Methyl tert-butyl ether</v>
          </cell>
        </row>
        <row r="746">
          <cell r="A746" t="str">
            <v>Methylazoxymethanol</v>
          </cell>
        </row>
        <row r="747">
          <cell r="A747" t="str">
            <v>Methylazoxymethanol acetate</v>
          </cell>
        </row>
        <row r="748">
          <cell r="A748" t="str">
            <v>Methylene bromide</v>
          </cell>
        </row>
        <row r="749">
          <cell r="A749" t="str">
            <v>Methylene chloride {Dichloromethane}</v>
          </cell>
        </row>
        <row r="750">
          <cell r="A750" t="str">
            <v>Methylene diphenyl diisocyanate {MDI}</v>
          </cell>
        </row>
        <row r="751">
          <cell r="A751" t="str">
            <v>Methyltestosterone</v>
          </cell>
        </row>
        <row r="752">
          <cell r="A752" t="str">
            <v>Methylthiouracil</v>
          </cell>
        </row>
        <row r="753">
          <cell r="A753" t="str">
            <v>Metiram</v>
          </cell>
        </row>
        <row r="754">
          <cell r="A754" t="str">
            <v>Metronidazole</v>
          </cell>
        </row>
        <row r="755">
          <cell r="A755" t="str">
            <v>Michler's ketone</v>
          </cell>
        </row>
        <row r="756">
          <cell r="A756" t="str">
            <v>Midazolam hydrochloride</v>
          </cell>
        </row>
        <row r="757">
          <cell r="A757" t="str">
            <v>Mineral fibers (fine: man-made)</v>
          </cell>
        </row>
        <row r="758">
          <cell r="A758" t="str">
            <v>Mineral fibers (other than man-made)</v>
          </cell>
        </row>
        <row r="759">
          <cell r="A759" t="str">
            <v>Mineral oils (untreated and mildly treated oils)</v>
          </cell>
        </row>
        <row r="760">
          <cell r="A760" t="str">
            <v>Mirex</v>
          </cell>
        </row>
        <row r="761">
          <cell r="A761" t="str">
            <v>Misoprostol</v>
          </cell>
        </row>
        <row r="762">
          <cell r="A762" t="str">
            <v>Mitomycin C</v>
          </cell>
        </row>
        <row r="763">
          <cell r="A763" t="str">
            <v>Mitoxantrone hydrochloride</v>
          </cell>
        </row>
        <row r="764">
          <cell r="A764" t="str">
            <v>Molybdenum trioxide</v>
          </cell>
        </row>
        <row r="765">
          <cell r="A765" t="str">
            <v>Monocrotaline</v>
          </cell>
        </row>
        <row r="766">
          <cell r="A766" t="str">
            <v>Mustard gas</v>
          </cell>
        </row>
        <row r="767">
          <cell r="A767" t="str">
            <v>m-Xylene</v>
          </cell>
        </row>
        <row r="768">
          <cell r="A768" t="str">
            <v>N,N'-Diacetylbenzidine</v>
          </cell>
        </row>
        <row r="769">
          <cell r="A769" t="str">
            <v>N,N-Dimethylaniline</v>
          </cell>
        </row>
        <row r="770">
          <cell r="A770" t="str">
            <v>N-[4-(5-Nitro-2-furyl)-2-thiazolyl]acetamide</v>
          </cell>
        </row>
        <row r="771">
          <cell r="A771" t="str">
            <v>Nafarelin acetate</v>
          </cell>
        </row>
        <row r="772">
          <cell r="A772" t="str">
            <v>Nafenopin</v>
          </cell>
        </row>
        <row r="773">
          <cell r="A773" t="str">
            <v>Naphthalene</v>
          </cell>
        </row>
        <row r="774">
          <cell r="A774" t="str">
            <v>n-Butyl alcohol</v>
          </cell>
        </row>
        <row r="775">
          <cell r="A775" t="str">
            <v>n-Dioctyl phthalate</v>
          </cell>
        </row>
        <row r="776">
          <cell r="A776" t="str">
            <v>Neomycin sulfate</v>
          </cell>
        </row>
        <row r="777">
          <cell r="A777" t="str">
            <v>Netilmicin sulfate</v>
          </cell>
        </row>
        <row r="778">
          <cell r="A778" t="str">
            <v>Nickel</v>
          </cell>
        </row>
        <row r="779">
          <cell r="A779" t="str">
            <v>Nickel acetate</v>
          </cell>
        </row>
        <row r="780">
          <cell r="A780" t="str">
            <v>Nickel carbonate</v>
          </cell>
        </row>
        <row r="781">
          <cell r="A781" t="str">
            <v>Nickel carbonyl</v>
          </cell>
        </row>
        <row r="782">
          <cell r="A782" t="str">
            <v>Nickel hydroxide</v>
          </cell>
        </row>
        <row r="783">
          <cell r="A783" t="str">
            <v>Nickel oxide</v>
          </cell>
        </row>
        <row r="784">
          <cell r="A784" t="str">
            <v>Nickel refinery dust</v>
          </cell>
        </row>
        <row r="785">
          <cell r="A785" t="str">
            <v>Nickel subsulfide</v>
          </cell>
        </row>
        <row r="786">
          <cell r="A786" t="str">
            <v>Nickelocene</v>
          </cell>
        </row>
        <row r="787">
          <cell r="A787" t="str">
            <v>Nicotine</v>
          </cell>
        </row>
        <row r="788">
          <cell r="A788" t="str">
            <v>Niridazole</v>
          </cell>
        </row>
        <row r="789">
          <cell r="A789" t="str">
            <v>Nitric acid</v>
          </cell>
        </row>
        <row r="790">
          <cell r="A790" t="str">
            <v>Nitrilotriacetic acid (salts)</v>
          </cell>
        </row>
        <row r="791">
          <cell r="A791" t="str">
            <v>Nitrilotriacetic acid, trisodium salt monohydrate</v>
          </cell>
        </row>
        <row r="792">
          <cell r="A792" t="str">
            <v>Nitrobenzene</v>
          </cell>
        </row>
        <row r="793">
          <cell r="A793" t="str">
            <v>Nitrofen (technical grade)</v>
          </cell>
        </row>
        <row r="794">
          <cell r="A794" t="str">
            <v>Nitrofurantoin</v>
          </cell>
        </row>
        <row r="795">
          <cell r="A795" t="str">
            <v>Nitrofurazone</v>
          </cell>
        </row>
        <row r="796">
          <cell r="A796" t="str">
            <v>Nitrogen Dioxide</v>
          </cell>
        </row>
        <row r="797">
          <cell r="A797" t="str">
            <v>Nitrogen mustard</v>
          </cell>
        </row>
        <row r="798">
          <cell r="A798" t="str">
            <v>Nitrogen mustard hydrochloride</v>
          </cell>
        </row>
        <row r="799">
          <cell r="A799" t="str">
            <v>Nitrogen mustard N-oxide</v>
          </cell>
        </row>
        <row r="800">
          <cell r="A800" t="str">
            <v>Nitroglycerin</v>
          </cell>
        </row>
        <row r="801">
          <cell r="A801" t="str">
            <v>Nitrous oxide</v>
          </cell>
        </row>
        <row r="802">
          <cell r="A802" t="str">
            <v>N-Methyl-N'-nitro-N-nitrosoguanidine</v>
          </cell>
        </row>
        <row r="803">
          <cell r="A803" t="str">
            <v>N-Methyloacrylamide</v>
          </cell>
        </row>
        <row r="804">
          <cell r="A804" t="str">
            <v>N-N-Bis(2-chloroethyl)-2-naphthylamine {Chlornaphazine}</v>
          </cell>
        </row>
        <row r="805">
          <cell r="A805" t="str">
            <v>N-Nitrosodiethylamine</v>
          </cell>
        </row>
        <row r="806">
          <cell r="A806" t="str">
            <v>N-Nitrosodimethylamine</v>
          </cell>
        </row>
        <row r="807">
          <cell r="A807" t="str">
            <v>N-Nitrosodi-n-butylamine</v>
          </cell>
        </row>
        <row r="808">
          <cell r="A808" t="str">
            <v>N-Nitrosodi-n-propylamine</v>
          </cell>
        </row>
        <row r="809">
          <cell r="A809" t="str">
            <v>N-Nitrosodiphenylamine</v>
          </cell>
        </row>
        <row r="810">
          <cell r="A810" t="str">
            <v>N-Nitrosomethylethylamine</v>
          </cell>
        </row>
        <row r="811">
          <cell r="A811" t="str">
            <v>N-Nitrosomethylvinylamine</v>
          </cell>
        </row>
        <row r="812">
          <cell r="A812" t="str">
            <v>N-Nitrosomorpholine</v>
          </cell>
        </row>
        <row r="813">
          <cell r="A813" t="str">
            <v>N-Nitroso-N-ethylurea</v>
          </cell>
        </row>
        <row r="814">
          <cell r="A814" t="str">
            <v>N-Nitroso-N-methylurethane</v>
          </cell>
        </row>
        <row r="815">
          <cell r="A815" t="str">
            <v>N-Nitrosonornicotine</v>
          </cell>
        </row>
        <row r="816">
          <cell r="A816" t="str">
            <v>N-Nitrosopiperidine</v>
          </cell>
        </row>
        <row r="817">
          <cell r="A817" t="str">
            <v>N-Nitrosopyrrolidine</v>
          </cell>
        </row>
        <row r="818">
          <cell r="A818" t="str">
            <v>N-Nitrososarcosine</v>
          </cell>
        </row>
        <row r="819">
          <cell r="A819" t="str">
            <v>Norethisterone</v>
          </cell>
        </row>
        <row r="820">
          <cell r="A820" t="str">
            <v>Norgestrel</v>
          </cell>
        </row>
        <row r="821">
          <cell r="A821" t="str">
            <v>o-Aminoazotoluene</v>
          </cell>
        </row>
        <row r="822">
          <cell r="A822" t="str">
            <v>o-Anisidine hydrochloride</v>
          </cell>
        </row>
        <row r="823">
          <cell r="A823" t="str">
            <v>Ochratoxin A</v>
          </cell>
        </row>
        <row r="824">
          <cell r="A824" t="str">
            <v>o-Cresol</v>
          </cell>
        </row>
        <row r="825">
          <cell r="A825" t="str">
            <v>Octachloronaphthalene</v>
          </cell>
        </row>
        <row r="826">
          <cell r="A826" t="str">
            <v>o-Dinitrobenzene</v>
          </cell>
        </row>
        <row r="827">
          <cell r="A827" t="str">
            <v>Oil Orange SS</v>
          </cell>
        </row>
        <row r="828">
          <cell r="A828" t="str">
            <v>OLEUM</v>
          </cell>
        </row>
        <row r="829">
          <cell r="A829" t="str">
            <v>Osmium tetroxide</v>
          </cell>
        </row>
        <row r="830">
          <cell r="A830" t="str">
            <v>o-Toluidine hydrochloride</v>
          </cell>
        </row>
        <row r="831">
          <cell r="A831" t="str">
            <v>Oxides of Nitrogen</v>
          </cell>
        </row>
        <row r="832">
          <cell r="A832" t="str">
            <v>Oxides of sulfur</v>
          </cell>
        </row>
        <row r="833">
          <cell r="A833" t="str">
            <v>o-Xylene</v>
          </cell>
        </row>
        <row r="834">
          <cell r="A834" t="str">
            <v>Oxymetholone</v>
          </cell>
        </row>
        <row r="835">
          <cell r="A835" t="str">
            <v>Oxytetracycline</v>
          </cell>
        </row>
        <row r="836">
          <cell r="A836" t="str">
            <v>Ozone</v>
          </cell>
        </row>
        <row r="837">
          <cell r="A837" t="str">
            <v>PAHs, total, w/o individ. components reported [Treated as B(a)P for HRA]</v>
          </cell>
        </row>
        <row r="838">
          <cell r="A838" t="str">
            <v>PAHs, total, with individ. components also reported</v>
          </cell>
        </row>
        <row r="839">
          <cell r="A839" t="str">
            <v>p-alpha,alpha,alpha-Tetrachlorotoluene</v>
          </cell>
        </row>
        <row r="840">
          <cell r="A840" t="str">
            <v>p-Aminoazobenzene</v>
          </cell>
        </row>
        <row r="841">
          <cell r="A841" t="str">
            <v>Panfuran S</v>
          </cell>
        </row>
        <row r="842">
          <cell r="A842" t="str">
            <v>p-Anisidine</v>
          </cell>
        </row>
        <row r="843">
          <cell r="A843" t="str">
            <v>Paramethadione</v>
          </cell>
        </row>
        <row r="844">
          <cell r="A844" t="str">
            <v>Parathion</v>
          </cell>
        </row>
        <row r="845">
          <cell r="A845" t="str">
            <v>Particulate Matter</v>
          </cell>
        </row>
        <row r="846">
          <cell r="A846" t="str">
            <v>Particulate Matter 1</v>
          </cell>
        </row>
        <row r="847">
          <cell r="A847" t="str">
            <v>Particulate Matter 2.5 Microns or less</v>
          </cell>
        </row>
        <row r="848">
          <cell r="A848" t="str">
            <v>PCBs {Polychlorinated biphenyls}</v>
          </cell>
        </row>
        <row r="849">
          <cell r="A849" t="str">
            <v>p-Chloroaniline</v>
          </cell>
        </row>
        <row r="850">
          <cell r="A850" t="str">
            <v>p-Chloro-o-toluidine</v>
          </cell>
        </row>
        <row r="851">
          <cell r="A851" t="str">
            <v>p-Chloro-o-toluidine</v>
          </cell>
        </row>
        <row r="852">
          <cell r="A852" t="str">
            <v>p-Cresidine</v>
          </cell>
        </row>
        <row r="853">
          <cell r="A853" t="str">
            <v>p-Cresol</v>
          </cell>
        </row>
        <row r="854">
          <cell r="A854" t="str">
            <v>p-Dichlorobenzene</v>
          </cell>
        </row>
        <row r="855">
          <cell r="A855" t="str">
            <v>p-Dinitrobenzene</v>
          </cell>
        </row>
        <row r="856">
          <cell r="A856" t="str">
            <v>Penicillamine</v>
          </cell>
        </row>
        <row r="857">
          <cell r="A857" t="str">
            <v>Pentachloronitrobenzene {Quintobenzene}</v>
          </cell>
        </row>
        <row r="858">
          <cell r="A858" t="str">
            <v>Pentachlorophenol</v>
          </cell>
        </row>
        <row r="859">
          <cell r="A859" t="str">
            <v>Pentobarbital sodium</v>
          </cell>
        </row>
        <row r="860">
          <cell r="A860" t="str">
            <v>Peracetic acid</v>
          </cell>
        </row>
        <row r="861">
          <cell r="A861" t="str">
            <v>Perchloroethylene {Tetrachloroethene}</v>
          </cell>
        </row>
        <row r="862">
          <cell r="A862" t="str">
            <v>Perfluorooctanoic acid {PFOA} (and its salts, esters, and sulfonates)</v>
          </cell>
        </row>
        <row r="863">
          <cell r="A863" t="str">
            <v>Perylene</v>
          </cell>
        </row>
        <row r="864">
          <cell r="A864" t="str">
            <v>Phenacemide</v>
          </cell>
        </row>
        <row r="865">
          <cell r="A865" t="str">
            <v>Phenacetin</v>
          </cell>
        </row>
        <row r="866">
          <cell r="A866" t="str">
            <v>Phenanthrene</v>
          </cell>
        </row>
        <row r="867">
          <cell r="A867" t="str">
            <v>Phenazopyridine hydrochloride</v>
          </cell>
        </row>
        <row r="868">
          <cell r="A868" t="str">
            <v>Phenesterin</v>
          </cell>
        </row>
        <row r="869">
          <cell r="A869" t="str">
            <v>Phenobarbital</v>
          </cell>
        </row>
        <row r="870">
          <cell r="A870" t="str">
            <v>Phenol</v>
          </cell>
        </row>
        <row r="871">
          <cell r="A871" t="str">
            <v>Phenoxybenzamine</v>
          </cell>
        </row>
        <row r="872">
          <cell r="A872" t="str">
            <v>Phenoxybenzimide hydrochloride</v>
          </cell>
        </row>
        <row r="873">
          <cell r="A873" t="str">
            <v>Phenyl glycidyl ether</v>
          </cell>
        </row>
        <row r="874">
          <cell r="A874" t="str">
            <v>Phenytoin</v>
          </cell>
        </row>
        <row r="875">
          <cell r="A875" t="str">
            <v>Phosgene</v>
          </cell>
        </row>
        <row r="876">
          <cell r="A876" t="str">
            <v>Phosphine</v>
          </cell>
        </row>
        <row r="877">
          <cell r="A877" t="str">
            <v>Phosphoric acid</v>
          </cell>
        </row>
        <row r="878">
          <cell r="A878" t="str">
            <v>Phosphorus</v>
          </cell>
        </row>
        <row r="879">
          <cell r="A879" t="str">
            <v>Phosphorus oxychloride</v>
          </cell>
        </row>
        <row r="880">
          <cell r="A880" t="str">
            <v>Phosphorus pentachloride</v>
          </cell>
        </row>
        <row r="881">
          <cell r="A881" t="str">
            <v>Phosphorus pentoxide</v>
          </cell>
        </row>
        <row r="882">
          <cell r="A882" t="str">
            <v>Phosphorus trichloride</v>
          </cell>
        </row>
        <row r="883">
          <cell r="A883" t="str">
            <v>Phthalic anhydride</v>
          </cell>
        </row>
        <row r="884">
          <cell r="A884" t="str">
            <v>Picric acid</v>
          </cell>
        </row>
        <row r="885">
          <cell r="A885" t="str">
            <v>Pipobroman</v>
          </cell>
        </row>
        <row r="886">
          <cell r="A886" t="str">
            <v>Plicamycin</v>
          </cell>
        </row>
        <row r="887">
          <cell r="A887" t="str">
            <v>p-Nitrosodiphenylamine</v>
          </cell>
        </row>
        <row r="888">
          <cell r="A888" t="str">
            <v>Polybrominated biphenyls</v>
          </cell>
        </row>
        <row r="889">
          <cell r="A889" t="str">
            <v>Polybrominated diphenyl ethers {PBDEs}</v>
          </cell>
        </row>
        <row r="890">
          <cell r="A890" t="str">
            <v>Polygeenan</v>
          </cell>
        </row>
        <row r="891">
          <cell r="A891" t="str">
            <v>Ponceau 3R</v>
          </cell>
        </row>
        <row r="892">
          <cell r="A892" t="str">
            <v>Ponceau MX</v>
          </cell>
        </row>
        <row r="893">
          <cell r="A893" t="str">
            <v>Potassium bromate</v>
          </cell>
        </row>
        <row r="894">
          <cell r="A894" t="str">
            <v>p-Phenylenediamine</v>
          </cell>
        </row>
        <row r="895">
          <cell r="A895" t="str">
            <v>Procarbazine hydrochloride</v>
          </cell>
        </row>
        <row r="896">
          <cell r="A896" t="str">
            <v>Progesterone</v>
          </cell>
        </row>
        <row r="897">
          <cell r="A897" t="str">
            <v>Progestins</v>
          </cell>
        </row>
        <row r="898">
          <cell r="A898" t="str">
            <v>Propionaldehyde</v>
          </cell>
        </row>
        <row r="899">
          <cell r="A899" t="str">
            <v>Propoxur</v>
          </cell>
        </row>
        <row r="900">
          <cell r="A900" t="str">
            <v>Propylene</v>
          </cell>
        </row>
        <row r="901">
          <cell r="A901" t="str">
            <v>Propylene glycol monomethyl ether</v>
          </cell>
        </row>
        <row r="902">
          <cell r="A902" t="str">
            <v>Propylene glycol monomethyl ether acetate</v>
          </cell>
        </row>
        <row r="903">
          <cell r="A903" t="str">
            <v>Propylene oxide</v>
          </cell>
        </row>
        <row r="904">
          <cell r="A904" t="str">
            <v>Propylthiouracil</v>
          </cell>
        </row>
        <row r="905">
          <cell r="A905" t="str">
            <v>p-Toluidine</v>
          </cell>
        </row>
        <row r="906">
          <cell r="A906" t="str">
            <v>p-Xylene</v>
          </cell>
        </row>
        <row r="907">
          <cell r="A907" t="str">
            <v>Pyrene</v>
          </cell>
        </row>
        <row r="908">
          <cell r="A908" t="str">
            <v>Pyridine</v>
          </cell>
        </row>
        <row r="909">
          <cell r="A909" t="str">
            <v>Quinoline</v>
          </cell>
        </row>
        <row r="910">
          <cell r="A910" t="str">
            <v>Quinone</v>
          </cell>
        </row>
        <row r="911">
          <cell r="A911" t="str">
            <v>Radionuclides</v>
          </cell>
        </row>
        <row r="912">
          <cell r="A912" t="str">
            <v>Radon and its decay</v>
          </cell>
        </row>
        <row r="913">
          <cell r="A913" t="str">
            <v>Reactive Organic Gas</v>
          </cell>
        </row>
        <row r="914">
          <cell r="A914" t="str">
            <v>Retinol/retinyl este</v>
          </cell>
        </row>
        <row r="915">
          <cell r="A915" t="str">
            <v>Ribavirin</v>
          </cell>
        </row>
        <row r="916">
          <cell r="A916" t="str">
            <v>Rockwool (man-made fibers)</v>
          </cell>
        </row>
        <row r="917">
          <cell r="A917" t="str">
            <v>Saccharin</v>
          </cell>
        </row>
        <row r="918">
          <cell r="A918" t="str">
            <v>Safrole</v>
          </cell>
        </row>
        <row r="919">
          <cell r="A919" t="str">
            <v>sec-Butyl alcohol</v>
          </cell>
        </row>
        <row r="920">
          <cell r="A920" t="str">
            <v>Selenium</v>
          </cell>
        </row>
        <row r="921">
          <cell r="A921" t="str">
            <v>Selenium sulfide</v>
          </cell>
        </row>
        <row r="922">
          <cell r="A922" t="str">
            <v>Shale oils</v>
          </cell>
        </row>
        <row r="923">
          <cell r="A923" t="str">
            <v>Silica, crystalline</v>
          </cell>
        </row>
        <row r="924">
          <cell r="A924" t="str">
            <v>Silica, crystalline</v>
          </cell>
        </row>
        <row r="925">
          <cell r="A925" t="str">
            <v>Silver</v>
          </cell>
        </row>
        <row r="926">
          <cell r="A926" t="str">
            <v>Slagwool (man-made fibers)</v>
          </cell>
        </row>
        <row r="927">
          <cell r="A927" t="str">
            <v>Sodium dichromate</v>
          </cell>
        </row>
        <row r="928">
          <cell r="A928" t="str">
            <v>Sodium hydroxide</v>
          </cell>
        </row>
        <row r="929">
          <cell r="A929" t="str">
            <v>Sodium o-phenylphenate</v>
          </cell>
        </row>
        <row r="930">
          <cell r="A930" t="str">
            <v>Sodium saccharin</v>
          </cell>
        </row>
        <row r="931">
          <cell r="A931" t="str">
            <v>Soots</v>
          </cell>
        </row>
        <row r="932">
          <cell r="A932" t="str">
            <v>Sterigmatocystin</v>
          </cell>
        </row>
        <row r="933">
          <cell r="A933" t="str">
            <v>Streptomycin sulfate</v>
          </cell>
        </row>
        <row r="934">
          <cell r="A934" t="str">
            <v>Streptozotocin</v>
          </cell>
        </row>
        <row r="935">
          <cell r="A935" t="str">
            <v>Strontium chromate</v>
          </cell>
        </row>
        <row r="936">
          <cell r="A936" t="str">
            <v>Styrene</v>
          </cell>
        </row>
        <row r="937">
          <cell r="A937" t="str">
            <v>Styrene oxide</v>
          </cell>
        </row>
        <row r="938">
          <cell r="A938" t="str">
            <v>Sulfallate</v>
          </cell>
        </row>
        <row r="939">
          <cell r="A939" t="str">
            <v>Sulfates</v>
          </cell>
        </row>
        <row r="940">
          <cell r="A940" t="str">
            <v>Sulfur Dioxide</v>
          </cell>
        </row>
        <row r="941">
          <cell r="A941" t="str">
            <v>Sulfur Hexafluoride</v>
          </cell>
        </row>
        <row r="942">
          <cell r="A942" t="str">
            <v>Sulfur Trioxide</v>
          </cell>
        </row>
        <row r="943">
          <cell r="A943" t="str">
            <v>Sulfuric acid</v>
          </cell>
        </row>
        <row r="944">
          <cell r="A944" t="str">
            <v>SULFURIC ACID+OLEUM</v>
          </cell>
        </row>
        <row r="945">
          <cell r="A945" t="str">
            <v>t-Butyl Acetate</v>
          </cell>
        </row>
        <row r="946">
          <cell r="A946" t="str">
            <v>Talc containing asbestiform fibers</v>
          </cell>
        </row>
        <row r="947">
          <cell r="A947" t="str">
            <v>Tamoxifen citrate</v>
          </cell>
        </row>
        <row r="948">
          <cell r="A948" t="str">
            <v>Temazepam</v>
          </cell>
        </row>
        <row r="949">
          <cell r="A949" t="str">
            <v>Terephthalic acid</v>
          </cell>
        </row>
        <row r="950">
          <cell r="A950" t="str">
            <v>tert-Butyl alcohol</v>
          </cell>
        </row>
        <row r="951">
          <cell r="A951" t="str">
            <v>Testosterone and its esters</v>
          </cell>
        </row>
        <row r="952">
          <cell r="A952" t="str">
            <v>Testosterone enanthate</v>
          </cell>
        </row>
        <row r="953">
          <cell r="A953" t="str">
            <v>TETRACHLOROPHENOLS </v>
          </cell>
        </row>
        <row r="954">
          <cell r="A954" t="str">
            <v>Tetrachlorvinphos</v>
          </cell>
        </row>
        <row r="955">
          <cell r="A955" t="str">
            <v>Tetracycline hydrochoride</v>
          </cell>
        </row>
        <row r="956">
          <cell r="A956" t="str">
            <v>Tetranitromethane</v>
          </cell>
        </row>
        <row r="957">
          <cell r="A957" t="str">
            <v>Thalidomide</v>
          </cell>
        </row>
        <row r="958">
          <cell r="A958" t="str">
            <v>Thallium</v>
          </cell>
        </row>
        <row r="959">
          <cell r="A959" t="str">
            <v>Thioacetamide</v>
          </cell>
        </row>
        <row r="960">
          <cell r="A960" t="str">
            <v>Thioguanine</v>
          </cell>
        </row>
        <row r="961">
          <cell r="A961" t="str">
            <v>Thorium dioxide</v>
          </cell>
        </row>
        <row r="962">
          <cell r="A962" t="str">
            <v>Titanium tetrachloride</v>
          </cell>
        </row>
        <row r="963">
          <cell r="A963" t="str">
            <v>Tobacco products, smokeless</v>
          </cell>
        </row>
        <row r="964">
          <cell r="A964" t="str">
            <v>Tobramycin sulfate</v>
          </cell>
        </row>
        <row r="965">
          <cell r="A965" t="str">
            <v>Toluene</v>
          </cell>
        </row>
        <row r="966">
          <cell r="A966" t="str">
            <v>TOLUENE DIISOCYANATE</v>
          </cell>
        </row>
        <row r="967">
          <cell r="A967" t="str">
            <v>Toluene-2,4-diisocyanate</v>
          </cell>
        </row>
        <row r="968">
          <cell r="A968" t="str">
            <v>Toluene-2,6-diisocyanate</v>
          </cell>
        </row>
        <row r="969">
          <cell r="A969" t="str">
            <v>Total Heptachlorodibenzofuran</v>
          </cell>
        </row>
        <row r="970">
          <cell r="A970" t="str">
            <v>Total Heptachlorodibenzo-p-dioxin</v>
          </cell>
        </row>
        <row r="971">
          <cell r="A971" t="str">
            <v>Total Hexachlorodibenzofuran</v>
          </cell>
        </row>
        <row r="972">
          <cell r="A972" t="str">
            <v>Total Hexachlorodibenzo-p-dioxin</v>
          </cell>
        </row>
        <row r="973">
          <cell r="A973" t="str">
            <v>Total Organic Gases</v>
          </cell>
        </row>
        <row r="974">
          <cell r="A974" t="str">
            <v>Total Pentachlorodibenzofuran</v>
          </cell>
        </row>
        <row r="975">
          <cell r="A975" t="str">
            <v>Total Pentachlorodibenzo-p-dioxin</v>
          </cell>
        </row>
        <row r="976">
          <cell r="A976" t="str">
            <v>Total Tetrachlorodibenzofuran</v>
          </cell>
        </row>
        <row r="977">
          <cell r="A977" t="str">
            <v>Total Tetrachlorodibenzo-p-dioxin</v>
          </cell>
        </row>
        <row r="978">
          <cell r="A978" t="str">
            <v>trans-2-[(Dimethylamino)methylimino]-5-[2-(5-nitro-2-furyl)vinyl-1,3,4-oxadiazol</v>
          </cell>
        </row>
        <row r="979">
          <cell r="A979" t="str">
            <v>Treosulfan</v>
          </cell>
        </row>
        <row r="980">
          <cell r="A980" t="str">
            <v>Triazolam</v>
          </cell>
        </row>
        <row r="981">
          <cell r="A981" t="str">
            <v>Tributyl phosphate</v>
          </cell>
        </row>
        <row r="982">
          <cell r="A982" t="str">
            <v>Trichlorfon</v>
          </cell>
        </row>
        <row r="983">
          <cell r="A983" t="str">
            <v>Trichloroethylene</v>
          </cell>
        </row>
        <row r="984">
          <cell r="A984" t="str">
            <v>Trichlorofluoromethane {Freon 11}</v>
          </cell>
        </row>
        <row r="985">
          <cell r="A985" t="str">
            <v>Triethyl phosphine</v>
          </cell>
        </row>
        <row r="986">
          <cell r="A986" t="str">
            <v>Triethylamine</v>
          </cell>
        </row>
        <row r="987">
          <cell r="A987" t="str">
            <v>Triethylene glycol dimethyl ether</v>
          </cell>
        </row>
        <row r="988">
          <cell r="A988" t="str">
            <v>Trifluoromethane {Freon 23}</v>
          </cell>
        </row>
        <row r="989">
          <cell r="A989" t="str">
            <v>Trifluralin</v>
          </cell>
        </row>
        <row r="990">
          <cell r="A990" t="str">
            <v>Trilostane</v>
          </cell>
        </row>
        <row r="991">
          <cell r="A991" t="str">
            <v>Trimethadione</v>
          </cell>
        </row>
        <row r="992">
          <cell r="A992" t="str">
            <v>Trimethyl phosphate</v>
          </cell>
        </row>
        <row r="993">
          <cell r="A993" t="str">
            <v>TRIMETHYLBENZENES </v>
          </cell>
        </row>
        <row r="994">
          <cell r="A994" t="str">
            <v>Triorthocresyl phosphate</v>
          </cell>
        </row>
        <row r="995">
          <cell r="A995" t="str">
            <v>Triphenyl phosphate</v>
          </cell>
        </row>
        <row r="996">
          <cell r="A996" t="str">
            <v>Triphenyl phosphite</v>
          </cell>
        </row>
        <row r="997">
          <cell r="A997" t="str">
            <v>Tris(1-aziridinyl) phosphine sulfide</v>
          </cell>
        </row>
        <row r="998">
          <cell r="A998" t="str">
            <v>Tris(2,3-dibromopropyl)phosphate</v>
          </cell>
        </row>
        <row r="999">
          <cell r="A999" t="str">
            <v>Tris(aziridinyl)-p-benzoquinone</v>
          </cell>
        </row>
        <row r="1000">
          <cell r="A1000" t="str">
            <v>Trp-P-1 {3-Amino-1,4-dimethyl-5H-pyrido[4,3-b]indole}</v>
          </cell>
        </row>
        <row r="1001">
          <cell r="A1001" t="str">
            <v>Trp-P-2 {3-Amino-1-methyl-5H-pyrido[4,3-b]indole}</v>
          </cell>
        </row>
        <row r="1002">
          <cell r="A1002" t="str">
            <v>Trypan blue</v>
          </cell>
        </row>
        <row r="1003">
          <cell r="A1003" t="str">
            <v>Uracil mustard</v>
          </cell>
        </row>
        <row r="1004">
          <cell r="A1004" t="str">
            <v>Urethane</v>
          </cell>
        </row>
        <row r="1005">
          <cell r="A1005" t="str">
            <v>Urofollitropin</v>
          </cell>
        </row>
        <row r="1006">
          <cell r="A1006" t="str">
            <v>Valproate</v>
          </cell>
        </row>
        <row r="1007">
          <cell r="A1007" t="str">
            <v>Vanadium (fume or dust)</v>
          </cell>
        </row>
        <row r="1008">
          <cell r="A1008" t="str">
            <v>VANADIUM PENTOXIDE</v>
          </cell>
        </row>
        <row r="1009">
          <cell r="A1009" t="str">
            <v>Vinblastine sulfate</v>
          </cell>
        </row>
        <row r="1010">
          <cell r="A1010" t="str">
            <v>Vincristine sulfate</v>
          </cell>
        </row>
        <row r="1011">
          <cell r="A1011" t="str">
            <v>Vinyl acetate</v>
          </cell>
        </row>
        <row r="1012">
          <cell r="A1012" t="str">
            <v>Vinyl bromide</v>
          </cell>
        </row>
        <row r="1013">
          <cell r="A1013" t="str">
            <v>Vinyl chloride</v>
          </cell>
        </row>
        <row r="1014">
          <cell r="A1014" t="str">
            <v>Vinyl fluoride</v>
          </cell>
        </row>
        <row r="1015">
          <cell r="A1015" t="str">
            <v>Vinylidene chloride</v>
          </cell>
        </row>
        <row r="1016">
          <cell r="A1016" t="str">
            <v>Volatile Organic Compounds (VOC)</v>
          </cell>
        </row>
        <row r="1017">
          <cell r="A1017" t="str">
            <v>Warfarin</v>
          </cell>
        </row>
        <row r="1018">
          <cell r="A1018" t="str">
            <v>Wood preservatives (containing arsenic and chromate)</v>
          </cell>
        </row>
        <row r="1019">
          <cell r="A1019" t="str">
            <v>Xylene </v>
          </cell>
        </row>
        <row r="1020">
          <cell r="A1020" t="str">
            <v>Zinc</v>
          </cell>
        </row>
        <row r="1021">
          <cell r="A1021" t="str">
            <v>Zinc oxide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101" sheet="Subtotals"/>
  </cacheSource>
  <cacheFields count="3">
    <cacheField name="Substance">
      <sharedItems containsMixedTypes="0" count="20">
        <s v="Styrene"/>
        <s v="Methyl methacrylate"/>
        <s v="Methanol"/>
        <s v="Benzene"/>
        <s v="Chlorobenzenes"/>
        <s v="Ethylene"/>
        <s v="Formaldehyde"/>
        <s v="MEK"/>
        <s v="PGME"/>
        <s v="Toluene"/>
        <s v="Xylene "/>
        <s v="Benzyl chloride"/>
        <s v="Chrysene"/>
        <s v="Cyclohexane"/>
        <s v="Diethylene glycol"/>
        <s v="Epoxy resins"/>
        <s v="Ethylene dibromide {EDB}"/>
        <s v="Methyl chloride  {Chloromethane}"/>
        <s v="o-Cresol"/>
        <s v="Antimony"/>
      </sharedItems>
    </cacheField>
    <cacheField name="Lbs/Hr">
      <sharedItems containsSemiMixedTypes="0" containsString="0" containsMixedTypes="0" containsNumber="1"/>
    </cacheField>
    <cacheField name="Lbs/Yr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2:D24" firstHeaderRow="1" firstDataRow="2" firstDataCol="1"/>
  <pivotFields count="3">
    <pivotField axis="axisRow" compact="0" outline="0" subtotalTop="0" showAll="0" sortType="ascending">
      <items count="21">
        <item x="19"/>
        <item x="3"/>
        <item x="11"/>
        <item x="4"/>
        <item x="12"/>
        <item x="13"/>
        <item x="14"/>
        <item x="15"/>
        <item x="5"/>
        <item x="16"/>
        <item x="6"/>
        <item x="7"/>
        <item x="2"/>
        <item x="17"/>
        <item x="1"/>
        <item x="18"/>
        <item x="8"/>
        <item x="0"/>
        <item x="9"/>
        <item x="10"/>
        <item t="default"/>
      </items>
    </pivotField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Lbs/Hr" fld="1" baseField="0" baseItem="0"/>
    <dataField name="Sum of Lbs/Yr" fld="2" baseField="0" baseItem="0"/>
  </dataFields>
  <formats count="12">
    <format dxfId="0">
      <pivotArea outline="0" fieldPosition="0"/>
    </format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">
      <pivotArea outline="0" fieldPosition="0"/>
    </format>
    <format dxfId="2">
      <pivotArea outline="0" fieldPosition="0" axis="axisCol" dataOnly="0" field="-2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27.75" customHeight="1" thickBot="1">
      <c r="A1" s="61" t="s">
        <v>33</v>
      </c>
      <c r="B1" s="120" t="s">
        <v>827</v>
      </c>
      <c r="C1" s="121"/>
      <c r="D1" s="121"/>
      <c r="E1" s="121"/>
      <c r="F1" s="121"/>
      <c r="G1" s="122"/>
      <c r="H1" s="14"/>
      <c r="I1" s="14"/>
      <c r="J1" s="14"/>
      <c r="K1" s="14"/>
      <c r="L1" s="13"/>
      <c r="M1" s="13"/>
      <c r="N1" s="13"/>
    </row>
    <row r="2" spans="1:14" ht="26.25" customHeight="1" thickBot="1">
      <c r="A2" s="60" t="s">
        <v>32</v>
      </c>
      <c r="B2" s="123" t="s">
        <v>832</v>
      </c>
      <c r="C2" s="124"/>
      <c r="D2" s="124"/>
      <c r="E2" s="124"/>
      <c r="F2" s="124"/>
      <c r="G2" s="125"/>
      <c r="H2" s="14"/>
      <c r="I2" s="14"/>
      <c r="J2" s="14"/>
      <c r="K2" s="14"/>
      <c r="L2" s="13"/>
      <c r="M2" s="13"/>
      <c r="N2" s="13"/>
    </row>
    <row r="3" spans="1:14" ht="13.5" thickBot="1">
      <c r="A3" s="59" t="s">
        <v>31</v>
      </c>
      <c r="B3" s="126" t="s">
        <v>30</v>
      </c>
      <c r="C3" s="127"/>
      <c r="D3" s="58" t="s">
        <v>29</v>
      </c>
      <c r="E3" s="128">
        <v>42677</v>
      </c>
      <c r="F3" s="128"/>
      <c r="G3" s="57"/>
      <c r="H3" s="14"/>
      <c r="I3" s="14"/>
      <c r="J3" s="14"/>
      <c r="K3" s="14"/>
      <c r="L3" s="13"/>
      <c r="M3" s="13"/>
      <c r="N3" s="13"/>
    </row>
    <row r="4" spans="1:14" ht="12.75">
      <c r="A4" s="56" t="s">
        <v>28</v>
      </c>
      <c r="B4" s="55"/>
      <c r="C4" s="55"/>
      <c r="D4" s="54"/>
      <c r="E4" s="14"/>
      <c r="F4" s="17"/>
      <c r="G4" s="53"/>
      <c r="H4" s="14"/>
      <c r="I4" s="14"/>
      <c r="J4" s="14"/>
      <c r="K4" s="14"/>
      <c r="L4" s="13"/>
      <c r="M4" s="13"/>
      <c r="N4" s="13"/>
    </row>
    <row r="5" spans="1:14" ht="12.75">
      <c r="A5" s="56" t="s">
        <v>27</v>
      </c>
      <c r="B5" s="55"/>
      <c r="C5" s="55"/>
      <c r="D5" s="54"/>
      <c r="E5" s="14"/>
      <c r="F5" s="17"/>
      <c r="G5" s="53"/>
      <c r="H5" s="14"/>
      <c r="I5" s="14"/>
      <c r="J5" s="14"/>
      <c r="K5" s="14"/>
      <c r="L5" s="13"/>
      <c r="M5" s="13"/>
      <c r="N5" s="13"/>
    </row>
    <row r="6" spans="1:14" ht="13.5" thickBot="1">
      <c r="A6" s="52" t="s">
        <v>26</v>
      </c>
      <c r="B6" s="51"/>
      <c r="C6" s="51"/>
      <c r="D6" s="50"/>
      <c r="E6" s="49"/>
      <c r="F6" s="49"/>
      <c r="G6" s="48"/>
      <c r="H6" s="14"/>
      <c r="I6" s="14"/>
      <c r="J6" s="14"/>
      <c r="K6" s="14"/>
      <c r="L6" s="13"/>
      <c r="M6" s="13"/>
      <c r="N6" s="13"/>
    </row>
    <row r="7" spans="1:14" ht="15.75" customHeight="1" thickBot="1" thickTop="1">
      <c r="A7" s="47" t="s">
        <v>25</v>
      </c>
      <c r="B7" s="46"/>
      <c r="C7" s="45"/>
      <c r="D7" s="129" t="s">
        <v>24</v>
      </c>
      <c r="E7" s="130"/>
      <c r="F7" s="130"/>
      <c r="G7" s="131"/>
      <c r="H7" s="14"/>
      <c r="I7" s="14"/>
      <c r="J7" s="14"/>
      <c r="K7" s="14"/>
      <c r="L7" s="13"/>
      <c r="M7" s="13"/>
      <c r="N7" s="13"/>
    </row>
    <row r="8" spans="1:14" ht="15.75" customHeight="1" thickBot="1">
      <c r="A8" s="44"/>
      <c r="B8" s="43" t="s">
        <v>23</v>
      </c>
      <c r="C8" s="42" t="s">
        <v>22</v>
      </c>
      <c r="D8" s="111" t="s">
        <v>846</v>
      </c>
      <c r="E8" s="112"/>
      <c r="F8" s="112"/>
      <c r="G8" s="113"/>
      <c r="H8" s="14"/>
      <c r="I8" s="111" t="s">
        <v>21</v>
      </c>
      <c r="J8" s="132"/>
      <c r="K8" s="14"/>
      <c r="L8" s="13"/>
      <c r="M8" s="13"/>
      <c r="N8" s="13"/>
    </row>
    <row r="9" spans="1:14" ht="15.75" customHeight="1" thickBot="1">
      <c r="A9" s="41" t="s">
        <v>20</v>
      </c>
      <c r="B9" s="40"/>
      <c r="C9" s="39"/>
      <c r="D9" s="114"/>
      <c r="E9" s="115"/>
      <c r="F9" s="115"/>
      <c r="G9" s="116"/>
      <c r="H9" s="14"/>
      <c r="I9" s="133"/>
      <c r="J9" s="134"/>
      <c r="K9" s="14"/>
      <c r="L9" s="13"/>
      <c r="M9" s="13"/>
      <c r="N9" s="13"/>
    </row>
    <row r="10" spans="1:14" ht="15.75" customHeight="1" thickBot="1">
      <c r="A10" s="38" t="s">
        <v>19</v>
      </c>
      <c r="B10" s="37" t="s">
        <v>18</v>
      </c>
      <c r="C10" s="36" t="s">
        <v>17</v>
      </c>
      <c r="D10" s="114"/>
      <c r="E10" s="115"/>
      <c r="F10" s="115"/>
      <c r="G10" s="116"/>
      <c r="H10" s="14"/>
      <c r="I10" s="135"/>
      <c r="J10" s="136"/>
      <c r="K10" s="14"/>
      <c r="L10" s="13"/>
      <c r="M10" s="13"/>
      <c r="N10" s="13"/>
    </row>
    <row r="11" spans="1:14" ht="48" customHeight="1" thickBot="1">
      <c r="A11" s="35" t="str">
        <f>VLOOKUP(B11,B72:C75,2)</f>
        <v>Styrene Greater than or equal to 33%</v>
      </c>
      <c r="B11" s="34">
        <v>2</v>
      </c>
      <c r="C11" s="102">
        <f>IF(B11=2,B11-1,B11)</f>
        <v>1</v>
      </c>
      <c r="D11" s="114"/>
      <c r="E11" s="115"/>
      <c r="F11" s="115"/>
      <c r="G11" s="116"/>
      <c r="H11" s="14"/>
      <c r="I11" s="33" t="s">
        <v>4</v>
      </c>
      <c r="J11" s="33" t="s">
        <v>16</v>
      </c>
      <c r="K11" s="14"/>
      <c r="L11" s="13"/>
      <c r="M11" s="13"/>
      <c r="N11" s="13"/>
    </row>
    <row r="12" spans="1:14" ht="27" customHeight="1" thickBot="1">
      <c r="A12" s="32"/>
      <c r="B12" s="31"/>
      <c r="C12" s="30" t="s">
        <v>15</v>
      </c>
      <c r="D12" s="114"/>
      <c r="E12" s="115"/>
      <c r="F12" s="115"/>
      <c r="G12" s="116"/>
      <c r="H12" s="14"/>
      <c r="I12" s="137" t="s">
        <v>56</v>
      </c>
      <c r="J12" s="29">
        <f>VLOOKUP(I12,'CAS List'!H2:I776,2)</f>
        <v>78933</v>
      </c>
      <c r="K12" s="14"/>
      <c r="L12" s="13"/>
      <c r="M12" s="13"/>
      <c r="N12" s="13"/>
    </row>
    <row r="13" spans="1:14" ht="18" customHeight="1" thickBot="1">
      <c r="A13" s="28" t="s">
        <v>13</v>
      </c>
      <c r="B13" s="82"/>
      <c r="C13" s="27">
        <v>0</v>
      </c>
      <c r="D13" s="117"/>
      <c r="E13" s="118"/>
      <c r="F13" s="118"/>
      <c r="G13" s="119"/>
      <c r="H13" s="14"/>
      <c r="I13" s="138"/>
      <c r="J13" s="14"/>
      <c r="K13" s="14"/>
      <c r="L13" s="13"/>
      <c r="M13" s="13"/>
      <c r="N13" s="13"/>
    </row>
    <row r="14" spans="1:14" ht="16.5" thickBot="1">
      <c r="A14" s="26" t="s">
        <v>12</v>
      </c>
      <c r="B14" s="139" t="s">
        <v>11</v>
      </c>
      <c r="C14" s="140"/>
      <c r="D14" s="25" t="s">
        <v>847</v>
      </c>
      <c r="E14" s="21"/>
      <c r="F14" s="17"/>
      <c r="G14" s="17"/>
      <c r="H14" s="14"/>
      <c r="I14" s="24"/>
      <c r="J14" s="17"/>
      <c r="K14" s="14"/>
      <c r="L14" s="13"/>
      <c r="M14" s="13"/>
      <c r="N14" s="13"/>
    </row>
    <row r="15" spans="1:15" ht="19.5" customHeight="1" thickBot="1">
      <c r="A15" s="23"/>
      <c r="B15" s="141"/>
      <c r="C15" s="141"/>
      <c r="D15" s="22">
        <f>IF(A15="",B15*8.34,A15)</f>
        <v>0</v>
      </c>
      <c r="E15" s="21"/>
      <c r="F15" s="17"/>
      <c r="G15" s="17"/>
      <c r="H15" s="13"/>
      <c r="I15" s="17"/>
      <c r="J15" s="17"/>
      <c r="K15" s="17"/>
      <c r="L15" s="17"/>
      <c r="M15" s="13"/>
      <c r="N15" s="13"/>
      <c r="O15" s="13"/>
    </row>
    <row r="16" spans="1:15" ht="19.5" customHeight="1">
      <c r="A16" s="142" t="s">
        <v>829</v>
      </c>
      <c r="B16" s="143"/>
      <c r="C16" s="144"/>
      <c r="D16" s="14"/>
      <c r="E16" s="14"/>
      <c r="F16" s="20"/>
      <c r="G16" s="14"/>
      <c r="H16" s="13"/>
      <c r="I16" s="17"/>
      <c r="J16" s="17"/>
      <c r="K16" s="17"/>
      <c r="L16" s="17"/>
      <c r="M16" s="13"/>
      <c r="N16" s="13"/>
      <c r="O16" s="13"/>
    </row>
    <row r="17" spans="1:14" ht="38.25">
      <c r="A17" s="9" t="s">
        <v>4</v>
      </c>
      <c r="B17" s="9" t="s">
        <v>3</v>
      </c>
      <c r="C17" s="9" t="s">
        <v>2</v>
      </c>
      <c r="D17" s="19" t="s">
        <v>10</v>
      </c>
      <c r="E17" s="19" t="s">
        <v>9</v>
      </c>
      <c r="F17" s="19" t="s">
        <v>8</v>
      </c>
      <c r="G17" s="19" t="s">
        <v>7</v>
      </c>
      <c r="H17" s="19" t="s">
        <v>6</v>
      </c>
      <c r="I17" s="18"/>
      <c r="J17" s="17"/>
      <c r="K17" s="17"/>
      <c r="L17" s="13"/>
      <c r="M17" s="13"/>
      <c r="N17" s="13"/>
    </row>
    <row r="18" spans="1:14" ht="12.75">
      <c r="A18" s="6" t="str">
        <f>VLOOKUP(B18,'CAS List'!E2:F777,2,FALSE)</f>
        <v>Styrene</v>
      </c>
      <c r="B18" s="5">
        <v>100425</v>
      </c>
      <c r="C18" s="103"/>
      <c r="D18" s="163">
        <f>IF(C18&lt;33,LOOKUP($C$11,$D$44:$G$44,D50:G50),LOOKUP($B$11,$D$44:$G$44,D50:G50))</f>
        <v>0</v>
      </c>
      <c r="E18" s="16">
        <f>$B$9*$D$15*D18</f>
        <v>0</v>
      </c>
      <c r="F18" s="16">
        <f>$C$9*$D$15*D18</f>
        <v>0</v>
      </c>
      <c r="G18" s="15">
        <f>E18*(1-($C$13/100))</f>
        <v>0</v>
      </c>
      <c r="H18" s="15">
        <f>F18*(1-($C$13/100))</f>
        <v>0</v>
      </c>
      <c r="I18" s="18"/>
      <c r="J18" s="17"/>
      <c r="K18" s="17"/>
      <c r="L18" s="13"/>
      <c r="M18" s="13"/>
      <c r="N18" s="13"/>
    </row>
    <row r="19" spans="1:14" ht="12.75">
      <c r="A19" s="6" t="str">
        <f>VLOOKUP(B19,'CAS List'!E3:F778,2,FALSE)</f>
        <v>Methyl methacrylate</v>
      </c>
      <c r="B19" s="83">
        <v>80626</v>
      </c>
      <c r="C19" s="103"/>
      <c r="D19" s="164">
        <v>0.75</v>
      </c>
      <c r="E19" s="16">
        <f aca="true" t="shared" si="0" ref="E19:E37">$B$9*$D$15*D19</f>
        <v>0</v>
      </c>
      <c r="F19" s="16">
        <f aca="true" t="shared" si="1" ref="F19:F37">$C$9*$D$15*D19</f>
        <v>0</v>
      </c>
      <c r="G19" s="15">
        <f aca="true" t="shared" si="2" ref="G19:G37">E19*(1-($C$13/100))</f>
        <v>0</v>
      </c>
      <c r="H19" s="15">
        <f aca="true" t="shared" si="3" ref="H19:H37">F19*(1-($C$13/100))</f>
        <v>0</v>
      </c>
      <c r="I19" s="17"/>
      <c r="J19" s="17"/>
      <c r="K19" s="17"/>
      <c r="L19" s="13"/>
      <c r="M19" s="13"/>
      <c r="N19" s="13"/>
    </row>
    <row r="20" spans="1:14" ht="12.75">
      <c r="A20" s="6" t="e">
        <f>VLOOKUP(B20,'CAS List'!E4:F779,2,FALSE)</f>
        <v>#N/A</v>
      </c>
      <c r="B20" s="7"/>
      <c r="C20" s="103"/>
      <c r="D20" s="163">
        <f>IF(C20&lt;33,LOOKUP($C$11,$D$44:$G$44,D52:G52),LOOKUP($B$11,$D$44:$G$44,D52:G52))</f>
        <v>0</v>
      </c>
      <c r="E20" s="16">
        <f t="shared" si="0"/>
        <v>0</v>
      </c>
      <c r="F20" s="16">
        <f t="shared" si="1"/>
        <v>0</v>
      </c>
      <c r="G20" s="15">
        <f t="shared" si="2"/>
        <v>0</v>
      </c>
      <c r="H20" s="15">
        <f t="shared" si="3"/>
        <v>0</v>
      </c>
      <c r="I20" s="17"/>
      <c r="J20" s="17"/>
      <c r="K20" s="17"/>
      <c r="L20" s="13"/>
      <c r="M20" s="13"/>
      <c r="N20" s="13"/>
    </row>
    <row r="21" spans="1:14" ht="12.75">
      <c r="A21" s="6" t="e">
        <f>VLOOKUP(B21,'CAS List'!E5:F780,2,FALSE)</f>
        <v>#N/A</v>
      </c>
      <c r="B21" s="5"/>
      <c r="C21" s="103"/>
      <c r="D21" s="163">
        <f aca="true" t="shared" si="4" ref="D21:D37">IF(C21&lt;33,LOOKUP($C$11,$D$44:$G$44,D53:G53),LOOKUP($B$11,$D$44:$G$44,D53:G53))</f>
        <v>0</v>
      </c>
      <c r="E21" s="16">
        <f t="shared" si="0"/>
        <v>0</v>
      </c>
      <c r="F21" s="16">
        <f t="shared" si="1"/>
        <v>0</v>
      </c>
      <c r="G21" s="15">
        <f t="shared" si="2"/>
        <v>0</v>
      </c>
      <c r="H21" s="15">
        <f t="shared" si="3"/>
        <v>0</v>
      </c>
      <c r="I21" s="17"/>
      <c r="J21" s="17"/>
      <c r="K21" s="17"/>
      <c r="L21" s="13"/>
      <c r="M21" s="13"/>
      <c r="N21" s="13"/>
    </row>
    <row r="22" spans="1:14" ht="12.75">
      <c r="A22" s="6" t="e">
        <f>VLOOKUP(B22,'CAS List'!E6:F781,2,FALSE)</f>
        <v>#N/A</v>
      </c>
      <c r="B22" s="5"/>
      <c r="C22" s="103"/>
      <c r="D22" s="163">
        <f t="shared" si="4"/>
        <v>0</v>
      </c>
      <c r="E22" s="16">
        <f t="shared" si="0"/>
        <v>0</v>
      </c>
      <c r="F22" s="16">
        <f t="shared" si="1"/>
        <v>0</v>
      </c>
      <c r="G22" s="15">
        <f t="shared" si="2"/>
        <v>0</v>
      </c>
      <c r="H22" s="15">
        <f t="shared" si="3"/>
        <v>0</v>
      </c>
      <c r="I22" s="17"/>
      <c r="J22" s="17"/>
      <c r="K22" s="17"/>
      <c r="L22" s="13"/>
      <c r="M22" s="13"/>
      <c r="N22" s="13"/>
    </row>
    <row r="23" spans="1:14" ht="12.75">
      <c r="A23" s="6" t="e">
        <f>VLOOKUP(B23,'CAS List'!E7:F782,2,FALSE)</f>
        <v>#N/A</v>
      </c>
      <c r="B23" s="5"/>
      <c r="C23" s="103"/>
      <c r="D23" s="163">
        <f t="shared" si="4"/>
        <v>0</v>
      </c>
      <c r="E23" s="16">
        <f t="shared" si="0"/>
        <v>0</v>
      </c>
      <c r="F23" s="16">
        <f t="shared" si="1"/>
        <v>0</v>
      </c>
      <c r="G23" s="15">
        <f t="shared" si="2"/>
        <v>0</v>
      </c>
      <c r="H23" s="15">
        <f t="shared" si="3"/>
        <v>0</v>
      </c>
      <c r="I23" s="17"/>
      <c r="J23" s="17"/>
      <c r="K23" s="17"/>
      <c r="L23" s="13"/>
      <c r="M23" s="13"/>
      <c r="N23" s="13"/>
    </row>
    <row r="24" spans="1:14" ht="12.75">
      <c r="A24" s="6" t="e">
        <f>VLOOKUP(B24,'CAS List'!E8:F783,2,FALSE)</f>
        <v>#N/A</v>
      </c>
      <c r="B24" s="5"/>
      <c r="C24" s="103"/>
      <c r="D24" s="163">
        <f t="shared" si="4"/>
        <v>0</v>
      </c>
      <c r="E24" s="16">
        <f t="shared" si="0"/>
        <v>0</v>
      </c>
      <c r="F24" s="16">
        <f t="shared" si="1"/>
        <v>0</v>
      </c>
      <c r="G24" s="15">
        <f t="shared" si="2"/>
        <v>0</v>
      </c>
      <c r="H24" s="15">
        <f t="shared" si="3"/>
        <v>0</v>
      </c>
      <c r="I24" s="17"/>
      <c r="J24" s="17"/>
      <c r="K24" s="17"/>
      <c r="L24" s="13"/>
      <c r="M24" s="13"/>
      <c r="N24" s="13"/>
    </row>
    <row r="25" spans="1:14" ht="12.75">
      <c r="A25" s="6" t="e">
        <f>VLOOKUP(B25,'CAS List'!E9:F784,2,FALSE)</f>
        <v>#N/A</v>
      </c>
      <c r="B25" s="5"/>
      <c r="C25" s="103"/>
      <c r="D25" s="163">
        <f t="shared" si="4"/>
        <v>0</v>
      </c>
      <c r="E25" s="16">
        <f t="shared" si="0"/>
        <v>0</v>
      </c>
      <c r="F25" s="16">
        <f t="shared" si="1"/>
        <v>0</v>
      </c>
      <c r="G25" s="15">
        <f t="shared" si="2"/>
        <v>0</v>
      </c>
      <c r="H25" s="15">
        <f t="shared" si="3"/>
        <v>0</v>
      </c>
      <c r="I25" s="17"/>
      <c r="J25" s="17"/>
      <c r="K25" s="17"/>
      <c r="L25" s="13"/>
      <c r="M25" s="13"/>
      <c r="N25" s="13"/>
    </row>
    <row r="26" spans="1:14" ht="12.75">
      <c r="A26" s="6" t="e">
        <f>VLOOKUP(B26,'CAS List'!E10:F785,2,FALSE)</f>
        <v>#N/A</v>
      </c>
      <c r="B26" s="5"/>
      <c r="C26" s="103"/>
      <c r="D26" s="163">
        <f t="shared" si="4"/>
        <v>0</v>
      </c>
      <c r="E26" s="16">
        <f t="shared" si="0"/>
        <v>0</v>
      </c>
      <c r="F26" s="16">
        <f t="shared" si="1"/>
        <v>0</v>
      </c>
      <c r="G26" s="15">
        <f t="shared" si="2"/>
        <v>0</v>
      </c>
      <c r="H26" s="15">
        <f t="shared" si="3"/>
        <v>0</v>
      </c>
      <c r="I26" s="17"/>
      <c r="J26" s="17"/>
      <c r="K26" s="17"/>
      <c r="L26" s="13"/>
      <c r="M26" s="13"/>
      <c r="N26" s="13"/>
    </row>
    <row r="27" spans="1:14" ht="12.75">
      <c r="A27" s="6" t="e">
        <f>VLOOKUP(B27,'CAS List'!E11:F786,2,FALSE)</f>
        <v>#N/A</v>
      </c>
      <c r="B27" s="5"/>
      <c r="C27" s="103"/>
      <c r="D27" s="163">
        <f t="shared" si="4"/>
        <v>0</v>
      </c>
      <c r="E27" s="16">
        <f t="shared" si="0"/>
        <v>0</v>
      </c>
      <c r="F27" s="16">
        <f t="shared" si="1"/>
        <v>0</v>
      </c>
      <c r="G27" s="15">
        <f t="shared" si="2"/>
        <v>0</v>
      </c>
      <c r="H27" s="15">
        <f t="shared" si="3"/>
        <v>0</v>
      </c>
      <c r="I27" s="17"/>
      <c r="J27" s="17"/>
      <c r="K27" s="17"/>
      <c r="L27" s="13"/>
      <c r="M27" s="13"/>
      <c r="N27" s="13"/>
    </row>
    <row r="28" spans="1:14" ht="12.75">
      <c r="A28" s="6" t="e">
        <f>VLOOKUP(B28,'CAS List'!E12:F787,2,FALSE)</f>
        <v>#N/A</v>
      </c>
      <c r="B28" s="5"/>
      <c r="C28" s="103"/>
      <c r="D28" s="163">
        <f t="shared" si="4"/>
        <v>0</v>
      </c>
      <c r="E28" s="16">
        <f t="shared" si="0"/>
        <v>0</v>
      </c>
      <c r="F28" s="16">
        <f t="shared" si="1"/>
        <v>0</v>
      </c>
      <c r="G28" s="15">
        <f t="shared" si="2"/>
        <v>0</v>
      </c>
      <c r="H28" s="15">
        <f t="shared" si="3"/>
        <v>0</v>
      </c>
      <c r="I28" s="17"/>
      <c r="J28" s="17"/>
      <c r="K28" s="17"/>
      <c r="L28" s="13"/>
      <c r="M28" s="13"/>
      <c r="N28" s="13"/>
    </row>
    <row r="29" spans="1:14" ht="12.75">
      <c r="A29" s="6" t="e">
        <f>VLOOKUP(B29,'CAS List'!E13:F788,2,FALSE)</f>
        <v>#N/A</v>
      </c>
      <c r="B29" s="5"/>
      <c r="C29" s="103"/>
      <c r="D29" s="163">
        <f t="shared" si="4"/>
        <v>0</v>
      </c>
      <c r="E29" s="16">
        <f t="shared" si="0"/>
        <v>0</v>
      </c>
      <c r="F29" s="16">
        <f t="shared" si="1"/>
        <v>0</v>
      </c>
      <c r="G29" s="15">
        <f t="shared" si="2"/>
        <v>0</v>
      </c>
      <c r="H29" s="15">
        <f t="shared" si="3"/>
        <v>0</v>
      </c>
      <c r="I29" s="17"/>
      <c r="J29" s="17"/>
      <c r="K29" s="17"/>
      <c r="L29" s="13"/>
      <c r="M29" s="13"/>
      <c r="N29" s="13"/>
    </row>
    <row r="30" spans="1:14" ht="12.75">
      <c r="A30" s="6" t="e">
        <f>VLOOKUP(B30,'CAS List'!E14:F789,2,FALSE)</f>
        <v>#N/A</v>
      </c>
      <c r="B30" s="5"/>
      <c r="C30" s="103"/>
      <c r="D30" s="163">
        <f t="shared" si="4"/>
        <v>0</v>
      </c>
      <c r="E30" s="16">
        <f t="shared" si="0"/>
        <v>0</v>
      </c>
      <c r="F30" s="16">
        <f t="shared" si="1"/>
        <v>0</v>
      </c>
      <c r="G30" s="15">
        <f t="shared" si="2"/>
        <v>0</v>
      </c>
      <c r="H30" s="15">
        <f t="shared" si="3"/>
        <v>0</v>
      </c>
      <c r="I30" s="17"/>
      <c r="J30" s="17"/>
      <c r="K30" s="17"/>
      <c r="L30" s="13"/>
      <c r="M30" s="13"/>
      <c r="N30" s="13"/>
    </row>
    <row r="31" spans="1:14" ht="12.75">
      <c r="A31" s="6" t="e">
        <f>VLOOKUP(B31,'CAS List'!E15:F790,2,FALSE)</f>
        <v>#N/A</v>
      </c>
      <c r="B31" s="5"/>
      <c r="C31" s="103"/>
      <c r="D31" s="163">
        <f t="shared" si="4"/>
        <v>0</v>
      </c>
      <c r="E31" s="16">
        <f t="shared" si="0"/>
        <v>0</v>
      </c>
      <c r="F31" s="16">
        <f t="shared" si="1"/>
        <v>0</v>
      </c>
      <c r="G31" s="15">
        <f t="shared" si="2"/>
        <v>0</v>
      </c>
      <c r="H31" s="15">
        <f t="shared" si="3"/>
        <v>0</v>
      </c>
      <c r="I31" s="17"/>
      <c r="J31" s="17"/>
      <c r="K31" s="17"/>
      <c r="L31" s="13"/>
      <c r="M31" s="13"/>
      <c r="N31" s="13"/>
    </row>
    <row r="32" spans="1:14" ht="12.75">
      <c r="A32" s="6" t="e">
        <f>VLOOKUP(B32,'CAS List'!E16:F791,2,FALSE)</f>
        <v>#N/A</v>
      </c>
      <c r="B32" s="5"/>
      <c r="C32" s="103"/>
      <c r="D32" s="163">
        <f t="shared" si="4"/>
        <v>0</v>
      </c>
      <c r="E32" s="16">
        <f t="shared" si="0"/>
        <v>0</v>
      </c>
      <c r="F32" s="16">
        <f t="shared" si="1"/>
        <v>0</v>
      </c>
      <c r="G32" s="15">
        <f t="shared" si="2"/>
        <v>0</v>
      </c>
      <c r="H32" s="15">
        <f t="shared" si="3"/>
        <v>0</v>
      </c>
      <c r="I32" s="17"/>
      <c r="J32" s="17"/>
      <c r="K32" s="17"/>
      <c r="L32" s="13"/>
      <c r="M32" s="13"/>
      <c r="N32" s="13"/>
    </row>
    <row r="33" spans="1:14" ht="12.75">
      <c r="A33" s="6" t="e">
        <f>VLOOKUP(B33,'CAS List'!E17:F792,2,FALSE)</f>
        <v>#N/A</v>
      </c>
      <c r="B33" s="5"/>
      <c r="C33" s="103"/>
      <c r="D33" s="163">
        <f t="shared" si="4"/>
        <v>0</v>
      </c>
      <c r="E33" s="16">
        <f t="shared" si="0"/>
        <v>0</v>
      </c>
      <c r="F33" s="16">
        <f t="shared" si="1"/>
        <v>0</v>
      </c>
      <c r="G33" s="15">
        <f t="shared" si="2"/>
        <v>0</v>
      </c>
      <c r="H33" s="15">
        <f t="shared" si="3"/>
        <v>0</v>
      </c>
      <c r="I33" s="17"/>
      <c r="J33" s="17"/>
      <c r="K33" s="17"/>
      <c r="L33" s="13"/>
      <c r="M33" s="13"/>
      <c r="N33" s="13"/>
    </row>
    <row r="34" spans="1:14" ht="12.75">
      <c r="A34" s="6" t="e">
        <f>VLOOKUP(B34,'CAS List'!E18:F793,2,FALSE)</f>
        <v>#N/A</v>
      </c>
      <c r="B34" s="5"/>
      <c r="C34" s="103"/>
      <c r="D34" s="163">
        <f t="shared" si="4"/>
        <v>0</v>
      </c>
      <c r="E34" s="16">
        <f t="shared" si="0"/>
        <v>0</v>
      </c>
      <c r="F34" s="16">
        <f t="shared" si="1"/>
        <v>0</v>
      </c>
      <c r="G34" s="15">
        <f t="shared" si="2"/>
        <v>0</v>
      </c>
      <c r="H34" s="15">
        <f t="shared" si="3"/>
        <v>0</v>
      </c>
      <c r="I34" s="17"/>
      <c r="J34" s="17"/>
      <c r="K34" s="17"/>
      <c r="L34" s="13"/>
      <c r="M34" s="13"/>
      <c r="N34" s="13"/>
    </row>
    <row r="35" spans="1:14" ht="12.75">
      <c r="A35" s="6" t="e">
        <f>VLOOKUP(B35,'CAS List'!E19:F794,2,FALSE)</f>
        <v>#N/A</v>
      </c>
      <c r="B35" s="5"/>
      <c r="C35" s="103"/>
      <c r="D35" s="163">
        <f t="shared" si="4"/>
        <v>0</v>
      </c>
      <c r="E35" s="16">
        <f t="shared" si="0"/>
        <v>0</v>
      </c>
      <c r="F35" s="16">
        <f t="shared" si="1"/>
        <v>0</v>
      </c>
      <c r="G35" s="15">
        <f t="shared" si="2"/>
        <v>0</v>
      </c>
      <c r="H35" s="15">
        <f t="shared" si="3"/>
        <v>0</v>
      </c>
      <c r="I35" s="17"/>
      <c r="J35" s="17"/>
      <c r="K35" s="17"/>
      <c r="L35" s="13"/>
      <c r="M35" s="13"/>
      <c r="N35" s="13"/>
    </row>
    <row r="36" spans="1:13" ht="12.75">
      <c r="A36" s="6" t="e">
        <f>VLOOKUP(B36,'CAS List'!E20:F795,2,FALSE)</f>
        <v>#N/A</v>
      </c>
      <c r="B36" s="5"/>
      <c r="C36" s="103"/>
      <c r="D36" s="163">
        <f t="shared" si="4"/>
        <v>0</v>
      </c>
      <c r="E36" s="16">
        <f t="shared" si="0"/>
        <v>0</v>
      </c>
      <c r="F36" s="16">
        <f t="shared" si="1"/>
        <v>0</v>
      </c>
      <c r="G36" s="15">
        <f t="shared" si="2"/>
        <v>0</v>
      </c>
      <c r="H36" s="15">
        <f t="shared" si="3"/>
        <v>0</v>
      </c>
      <c r="I36" s="14"/>
      <c r="J36" s="14"/>
      <c r="K36" s="13"/>
      <c r="L36" s="13"/>
      <c r="M36" s="13"/>
    </row>
    <row r="37" spans="1:13" ht="12.75">
      <c r="A37" s="6" t="e">
        <f>VLOOKUP(B37,'CAS List'!E21:F796,2,FALSE)</f>
        <v>#N/A</v>
      </c>
      <c r="B37" s="5"/>
      <c r="C37" s="103"/>
      <c r="D37" s="163">
        <f t="shared" si="4"/>
        <v>0</v>
      </c>
      <c r="E37" s="16">
        <f t="shared" si="0"/>
        <v>0</v>
      </c>
      <c r="F37" s="16">
        <f t="shared" si="1"/>
        <v>0</v>
      </c>
      <c r="G37" s="15">
        <f t="shared" si="2"/>
        <v>0</v>
      </c>
      <c r="H37" s="15">
        <f t="shared" si="3"/>
        <v>0</v>
      </c>
      <c r="I37" s="14"/>
      <c r="J37" s="14"/>
      <c r="K37" s="13"/>
      <c r="L37" s="13"/>
      <c r="M37" s="13"/>
    </row>
    <row r="38" spans="1:14" ht="12.75">
      <c r="A38" s="14"/>
      <c r="B38" s="13"/>
      <c r="C38" s="14"/>
      <c r="D38" s="14"/>
      <c r="E38" s="14"/>
      <c r="F38" s="14"/>
      <c r="G38" s="13"/>
      <c r="H38" s="14"/>
      <c r="I38" s="14"/>
      <c r="J38" s="14"/>
      <c r="K38" s="14"/>
      <c r="L38" s="13"/>
      <c r="M38" s="13"/>
      <c r="N38" s="13"/>
    </row>
    <row r="39" spans="1:14" ht="12.75">
      <c r="A39" s="104" t="s">
        <v>841</v>
      </c>
      <c r="B39" s="104"/>
      <c r="C39" s="104"/>
      <c r="D39" s="104"/>
      <c r="E39" s="104"/>
      <c r="F39" s="104"/>
      <c r="G39" s="104"/>
      <c r="H39" s="104"/>
      <c r="I39" s="14"/>
      <c r="J39" s="14"/>
      <c r="K39" s="14"/>
      <c r="L39" s="13"/>
      <c r="M39" s="13"/>
      <c r="N39" s="13"/>
    </row>
    <row r="40" spans="1:14" ht="12.75">
      <c r="A40" s="105" t="s">
        <v>842</v>
      </c>
      <c r="B40" s="106"/>
      <c r="C40" s="106"/>
      <c r="D40" s="106"/>
      <c r="E40" s="106"/>
      <c r="F40" s="106"/>
      <c r="G40" s="106"/>
      <c r="H40" s="107"/>
      <c r="I40" s="14"/>
      <c r="J40" s="14"/>
      <c r="K40" s="14"/>
      <c r="L40" s="13"/>
      <c r="M40" s="13"/>
      <c r="N40" s="13"/>
    </row>
    <row r="41" spans="1:14" ht="27" customHeight="1">
      <c r="A41" s="108"/>
      <c r="B41" s="109"/>
      <c r="C41" s="109"/>
      <c r="D41" s="109"/>
      <c r="E41" s="109"/>
      <c r="F41" s="109"/>
      <c r="G41" s="109"/>
      <c r="H41" s="110"/>
      <c r="I41" s="14"/>
      <c r="J41" s="14"/>
      <c r="K41" s="14"/>
      <c r="L41" s="13"/>
      <c r="M41" s="13"/>
      <c r="N41" s="13"/>
    </row>
    <row r="42" spans="1:15" ht="12.75">
      <c r="A42" s="14"/>
      <c r="B42" s="13"/>
      <c r="C42" s="14"/>
      <c r="D42" s="14"/>
      <c r="E42" s="14"/>
      <c r="F42" s="14"/>
      <c r="G42" s="13"/>
      <c r="H42" s="13"/>
      <c r="K42" s="14"/>
      <c r="L42" s="14"/>
      <c r="M42" s="13"/>
      <c r="N42" s="13"/>
      <c r="O42" s="13"/>
    </row>
    <row r="43" spans="1:12" ht="12.75">
      <c r="A43" s="14"/>
      <c r="B43" s="13"/>
      <c r="C43" s="14"/>
      <c r="D43" s="14"/>
      <c r="E43" s="14"/>
      <c r="F43" s="14"/>
      <c r="G43" s="13"/>
      <c r="H43"/>
      <c r="L43" s="1"/>
    </row>
    <row r="44" spans="2:12" ht="12.75">
      <c r="B44" s="1"/>
      <c r="C44" s="12"/>
      <c r="D44" s="10">
        <v>1</v>
      </c>
      <c r="E44" s="10">
        <v>2</v>
      </c>
      <c r="F44" s="11"/>
      <c r="G44" s="10"/>
      <c r="H44"/>
      <c r="L44" s="1"/>
    </row>
    <row r="45" spans="2:12" ht="12.75">
      <c r="B45" s="1"/>
      <c r="C45" s="145" t="s">
        <v>5</v>
      </c>
      <c r="D45" s="148" t="s">
        <v>1</v>
      </c>
      <c r="E45" s="148" t="s">
        <v>0</v>
      </c>
      <c r="F45" s="148"/>
      <c r="G45" s="148"/>
      <c r="H45"/>
      <c r="L45" s="1"/>
    </row>
    <row r="46" spans="2:12" ht="12.75">
      <c r="B46" s="1"/>
      <c r="C46" s="146"/>
      <c r="D46" s="149"/>
      <c r="E46" s="149"/>
      <c r="F46" s="149"/>
      <c r="G46" s="149"/>
      <c r="H46"/>
      <c r="L46" s="1"/>
    </row>
    <row r="47" spans="2:7" ht="12.75">
      <c r="B47" s="1"/>
      <c r="C47" s="146"/>
      <c r="D47" s="149"/>
      <c r="E47" s="149"/>
      <c r="F47" s="149"/>
      <c r="G47" s="149"/>
    </row>
    <row r="48" spans="2:7" ht="12.75">
      <c r="B48" s="1"/>
      <c r="C48" s="147"/>
      <c r="D48" s="150"/>
      <c r="E48" s="150"/>
      <c r="F48" s="150"/>
      <c r="G48" s="150"/>
    </row>
    <row r="49" spans="1:7" s="1" customFormat="1" ht="12.75">
      <c r="A49" s="9" t="s">
        <v>4</v>
      </c>
      <c r="B49" s="3" t="s">
        <v>3</v>
      </c>
      <c r="C49" s="9" t="s">
        <v>2</v>
      </c>
      <c r="D49" s="8"/>
      <c r="E49" s="8"/>
      <c r="F49" s="8"/>
      <c r="G49"/>
    </row>
    <row r="50" spans="1:7" s="1" customFormat="1" ht="12.75">
      <c r="A50" s="6" t="str">
        <f aca="true" t="shared" si="5" ref="A50:C63">A18</f>
        <v>Styrene</v>
      </c>
      <c r="B50" s="160">
        <f t="shared" si="5"/>
        <v>100425</v>
      </c>
      <c r="C50" s="161">
        <f t="shared" si="5"/>
        <v>0</v>
      </c>
      <c r="D50" s="4">
        <f>0.445*(C50/100)</f>
        <v>0</v>
      </c>
      <c r="E50" s="4">
        <f>(1.03646*(C50/100)-0.195)</f>
        <v>-0.195</v>
      </c>
      <c r="F50" s="4"/>
      <c r="G50" s="4"/>
    </row>
    <row r="51" spans="1:7" s="1" customFormat="1" ht="12.75">
      <c r="A51" s="6" t="str">
        <f t="shared" si="5"/>
        <v>Methyl methacrylate</v>
      </c>
      <c r="B51" s="162">
        <f t="shared" si="5"/>
        <v>80626</v>
      </c>
      <c r="C51" s="161">
        <f t="shared" si="5"/>
        <v>0</v>
      </c>
      <c r="D51" s="101">
        <f aca="true" t="shared" si="6" ref="D51:D69">0.445*(C51/100)</f>
        <v>0</v>
      </c>
      <c r="E51" s="101">
        <f aca="true" t="shared" si="7" ref="E51:E69">(1.03646*(C51/100)-0.195)</f>
        <v>-0.195</v>
      </c>
      <c r="F51" s="4"/>
      <c r="G51" s="4"/>
    </row>
    <row r="52" spans="1:7" s="1" customFormat="1" ht="12.75">
      <c r="A52" s="6" t="e">
        <f t="shared" si="5"/>
        <v>#N/A</v>
      </c>
      <c r="B52" s="162">
        <f t="shared" si="5"/>
        <v>0</v>
      </c>
      <c r="C52" s="161">
        <f t="shared" si="5"/>
        <v>0</v>
      </c>
      <c r="D52" s="101">
        <f t="shared" si="6"/>
        <v>0</v>
      </c>
      <c r="E52" s="101">
        <f t="shared" si="7"/>
        <v>-0.195</v>
      </c>
      <c r="F52" s="4"/>
      <c r="G52" s="4"/>
    </row>
    <row r="53" spans="1:7" s="1" customFormat="1" ht="12.75">
      <c r="A53" s="6" t="e">
        <f t="shared" si="5"/>
        <v>#N/A</v>
      </c>
      <c r="B53" s="160">
        <f t="shared" si="5"/>
        <v>0</v>
      </c>
      <c r="C53" s="161">
        <f t="shared" si="5"/>
        <v>0</v>
      </c>
      <c r="D53" s="101">
        <f t="shared" si="6"/>
        <v>0</v>
      </c>
      <c r="E53" s="101">
        <f t="shared" si="7"/>
        <v>-0.195</v>
      </c>
      <c r="F53" s="4"/>
      <c r="G53" s="4"/>
    </row>
    <row r="54" spans="1:7" s="1" customFormat="1" ht="12.75">
      <c r="A54" s="6" t="e">
        <f t="shared" si="5"/>
        <v>#N/A</v>
      </c>
      <c r="B54" s="160">
        <f t="shared" si="5"/>
        <v>0</v>
      </c>
      <c r="C54" s="161">
        <f t="shared" si="5"/>
        <v>0</v>
      </c>
      <c r="D54" s="101">
        <f t="shared" si="6"/>
        <v>0</v>
      </c>
      <c r="E54" s="101">
        <f t="shared" si="7"/>
        <v>-0.195</v>
      </c>
      <c r="F54" s="4"/>
      <c r="G54" s="4"/>
    </row>
    <row r="55" spans="1:7" s="1" customFormat="1" ht="12.75">
      <c r="A55" s="6" t="e">
        <f t="shared" si="5"/>
        <v>#N/A</v>
      </c>
      <c r="B55" s="160">
        <f t="shared" si="5"/>
        <v>0</v>
      </c>
      <c r="C55" s="161">
        <f t="shared" si="5"/>
        <v>0</v>
      </c>
      <c r="D55" s="101">
        <f t="shared" si="6"/>
        <v>0</v>
      </c>
      <c r="E55" s="101">
        <f t="shared" si="7"/>
        <v>-0.195</v>
      </c>
      <c r="F55" s="4"/>
      <c r="G55" s="4"/>
    </row>
    <row r="56" spans="1:7" s="1" customFormat="1" ht="12.75">
      <c r="A56" s="6" t="e">
        <f t="shared" si="5"/>
        <v>#N/A</v>
      </c>
      <c r="B56" s="160">
        <f t="shared" si="5"/>
        <v>0</v>
      </c>
      <c r="C56" s="161">
        <f t="shared" si="5"/>
        <v>0</v>
      </c>
      <c r="D56" s="101">
        <f t="shared" si="6"/>
        <v>0</v>
      </c>
      <c r="E56" s="101">
        <f t="shared" si="7"/>
        <v>-0.195</v>
      </c>
      <c r="F56" s="4"/>
      <c r="G56" s="4"/>
    </row>
    <row r="57" spans="1:7" s="1" customFormat="1" ht="12.75">
      <c r="A57" s="6" t="e">
        <f t="shared" si="5"/>
        <v>#N/A</v>
      </c>
      <c r="B57" s="160">
        <f t="shared" si="5"/>
        <v>0</v>
      </c>
      <c r="C57" s="161">
        <f t="shared" si="5"/>
        <v>0</v>
      </c>
      <c r="D57" s="101">
        <f t="shared" si="6"/>
        <v>0</v>
      </c>
      <c r="E57" s="101">
        <f t="shared" si="7"/>
        <v>-0.195</v>
      </c>
      <c r="F57" s="4"/>
      <c r="G57" s="4"/>
    </row>
    <row r="58" spans="1:7" s="1" customFormat="1" ht="12.75">
      <c r="A58" s="6" t="e">
        <f t="shared" si="5"/>
        <v>#N/A</v>
      </c>
      <c r="B58" s="160">
        <f t="shared" si="5"/>
        <v>0</v>
      </c>
      <c r="C58" s="161">
        <f t="shared" si="5"/>
        <v>0</v>
      </c>
      <c r="D58" s="101">
        <f t="shared" si="6"/>
        <v>0</v>
      </c>
      <c r="E58" s="101">
        <f t="shared" si="7"/>
        <v>-0.195</v>
      </c>
      <c r="F58" s="4"/>
      <c r="G58" s="4"/>
    </row>
    <row r="59" spans="1:7" s="1" customFormat="1" ht="12.75">
      <c r="A59" s="6" t="e">
        <f t="shared" si="5"/>
        <v>#N/A</v>
      </c>
      <c r="B59" s="160">
        <f t="shared" si="5"/>
        <v>0</v>
      </c>
      <c r="C59" s="161">
        <f t="shared" si="5"/>
        <v>0</v>
      </c>
      <c r="D59" s="101">
        <f t="shared" si="6"/>
        <v>0</v>
      </c>
      <c r="E59" s="101">
        <f t="shared" si="7"/>
        <v>-0.195</v>
      </c>
      <c r="F59" s="4"/>
      <c r="G59" s="4"/>
    </row>
    <row r="60" spans="1:7" s="1" customFormat="1" ht="12.75">
      <c r="A60" s="6" t="e">
        <f t="shared" si="5"/>
        <v>#N/A</v>
      </c>
      <c r="B60" s="160">
        <f t="shared" si="5"/>
        <v>0</v>
      </c>
      <c r="C60" s="161">
        <f t="shared" si="5"/>
        <v>0</v>
      </c>
      <c r="D60" s="101">
        <f t="shared" si="6"/>
        <v>0</v>
      </c>
      <c r="E60" s="101">
        <f t="shared" si="7"/>
        <v>-0.195</v>
      </c>
      <c r="F60" s="4"/>
      <c r="G60" s="4"/>
    </row>
    <row r="61" spans="1:7" s="1" customFormat="1" ht="12.75">
      <c r="A61" s="6" t="e">
        <f t="shared" si="5"/>
        <v>#N/A</v>
      </c>
      <c r="B61" s="160">
        <f t="shared" si="5"/>
        <v>0</v>
      </c>
      <c r="C61" s="161">
        <f t="shared" si="5"/>
        <v>0</v>
      </c>
      <c r="D61" s="101">
        <f t="shared" si="6"/>
        <v>0</v>
      </c>
      <c r="E61" s="101">
        <f t="shared" si="7"/>
        <v>-0.195</v>
      </c>
      <c r="F61" s="4"/>
      <c r="G61" s="4"/>
    </row>
    <row r="62" spans="1:7" s="1" customFormat="1" ht="12.75">
      <c r="A62" s="6" t="e">
        <f t="shared" si="5"/>
        <v>#N/A</v>
      </c>
      <c r="B62" s="160">
        <f t="shared" si="5"/>
        <v>0</v>
      </c>
      <c r="C62" s="161">
        <f t="shared" si="5"/>
        <v>0</v>
      </c>
      <c r="D62" s="101">
        <f t="shared" si="6"/>
        <v>0</v>
      </c>
      <c r="E62" s="101">
        <f t="shared" si="7"/>
        <v>-0.195</v>
      </c>
      <c r="F62" s="4"/>
      <c r="G62" s="4"/>
    </row>
    <row r="63" spans="1:7" s="1" customFormat="1" ht="12.75">
      <c r="A63" s="6" t="e">
        <f aca="true" t="shared" si="8" ref="A63:B69">A31</f>
        <v>#N/A</v>
      </c>
      <c r="B63" s="160">
        <f t="shared" si="8"/>
        <v>0</v>
      </c>
      <c r="C63" s="161">
        <f t="shared" si="5"/>
        <v>0</v>
      </c>
      <c r="D63" s="101">
        <f t="shared" si="6"/>
        <v>0</v>
      </c>
      <c r="E63" s="101">
        <f t="shared" si="7"/>
        <v>-0.195</v>
      </c>
      <c r="F63" s="4"/>
      <c r="G63" s="4"/>
    </row>
    <row r="64" spans="1:7" s="1" customFormat="1" ht="12.75">
      <c r="A64" s="6" t="e">
        <f t="shared" si="8"/>
        <v>#N/A</v>
      </c>
      <c r="B64" s="160">
        <f t="shared" si="8"/>
        <v>0</v>
      </c>
      <c r="C64" s="161">
        <f aca="true" t="shared" si="9" ref="C64:C69">C32</f>
        <v>0</v>
      </c>
      <c r="D64" s="101">
        <f t="shared" si="6"/>
        <v>0</v>
      </c>
      <c r="E64" s="101">
        <f t="shared" si="7"/>
        <v>-0.195</v>
      </c>
      <c r="F64" s="4"/>
      <c r="G64" s="4"/>
    </row>
    <row r="65" spans="1:7" s="1" customFormat="1" ht="12.75">
      <c r="A65" s="6" t="e">
        <f t="shared" si="8"/>
        <v>#N/A</v>
      </c>
      <c r="B65" s="160">
        <f t="shared" si="8"/>
        <v>0</v>
      </c>
      <c r="C65" s="161">
        <f t="shared" si="9"/>
        <v>0</v>
      </c>
      <c r="D65" s="101">
        <f t="shared" si="6"/>
        <v>0</v>
      </c>
      <c r="E65" s="101">
        <f t="shared" si="7"/>
        <v>-0.195</v>
      </c>
      <c r="F65" s="4"/>
      <c r="G65" s="4"/>
    </row>
    <row r="66" spans="1:7" s="1" customFormat="1" ht="12.75">
      <c r="A66" s="6" t="e">
        <f t="shared" si="8"/>
        <v>#N/A</v>
      </c>
      <c r="B66" s="160">
        <f t="shared" si="8"/>
        <v>0</v>
      </c>
      <c r="C66" s="161">
        <f t="shared" si="9"/>
        <v>0</v>
      </c>
      <c r="D66" s="101">
        <f t="shared" si="6"/>
        <v>0</v>
      </c>
      <c r="E66" s="101">
        <f t="shared" si="7"/>
        <v>-0.195</v>
      </c>
      <c r="F66" s="4"/>
      <c r="G66" s="4"/>
    </row>
    <row r="67" spans="1:7" s="1" customFormat="1" ht="12.75">
      <c r="A67" s="6" t="e">
        <f t="shared" si="8"/>
        <v>#N/A</v>
      </c>
      <c r="B67" s="160">
        <f t="shared" si="8"/>
        <v>0</v>
      </c>
      <c r="C67" s="161">
        <f t="shared" si="9"/>
        <v>0</v>
      </c>
      <c r="D67" s="101">
        <f t="shared" si="6"/>
        <v>0</v>
      </c>
      <c r="E67" s="101">
        <f t="shared" si="7"/>
        <v>-0.195</v>
      </c>
      <c r="F67" s="4"/>
      <c r="G67" s="4"/>
    </row>
    <row r="68" spans="1:7" s="1" customFormat="1" ht="12.75">
      <c r="A68" s="6" t="e">
        <f t="shared" si="8"/>
        <v>#N/A</v>
      </c>
      <c r="B68" s="160">
        <f t="shared" si="8"/>
        <v>0</v>
      </c>
      <c r="C68" s="161">
        <f t="shared" si="9"/>
        <v>0</v>
      </c>
      <c r="D68" s="101">
        <f t="shared" si="6"/>
        <v>0</v>
      </c>
      <c r="E68" s="101">
        <f t="shared" si="7"/>
        <v>-0.195</v>
      </c>
      <c r="F68" s="4"/>
      <c r="G68" s="4"/>
    </row>
    <row r="69" spans="1:7" s="1" customFormat="1" ht="12.75">
      <c r="A69" s="6" t="e">
        <f t="shared" si="8"/>
        <v>#N/A</v>
      </c>
      <c r="B69" s="160">
        <f t="shared" si="8"/>
        <v>0</v>
      </c>
      <c r="C69" s="161">
        <f t="shared" si="9"/>
        <v>0</v>
      </c>
      <c r="D69" s="101">
        <f t="shared" si="6"/>
        <v>0</v>
      </c>
      <c r="E69" s="101">
        <f t="shared" si="7"/>
        <v>-0.195</v>
      </c>
      <c r="F69" s="4"/>
      <c r="G69" s="4"/>
    </row>
    <row r="72" spans="2:7" s="1" customFormat="1" ht="38.25">
      <c r="B72" s="3">
        <v>1</v>
      </c>
      <c r="C72" s="2" t="s">
        <v>1</v>
      </c>
      <c r="G72"/>
    </row>
    <row r="73" spans="2:7" s="1" customFormat="1" ht="51">
      <c r="B73" s="3">
        <v>2</v>
      </c>
      <c r="C73" s="2" t="s">
        <v>0</v>
      </c>
      <c r="G73"/>
    </row>
    <row r="74" spans="2:7" s="1" customFormat="1" ht="12.75">
      <c r="B74" s="3"/>
      <c r="C74" s="2"/>
      <c r="G74"/>
    </row>
    <row r="75" spans="2:7" s="1" customFormat="1" ht="12.75">
      <c r="B75" s="3"/>
      <c r="C75" s="2"/>
      <c r="G75"/>
    </row>
  </sheetData>
  <sheetProtection/>
  <mergeCells count="18">
    <mergeCell ref="I8:J10"/>
    <mergeCell ref="I12:I13"/>
    <mergeCell ref="B14:C14"/>
    <mergeCell ref="B15:C15"/>
    <mergeCell ref="A16:C16"/>
    <mergeCell ref="C45:C48"/>
    <mergeCell ref="D45:D48"/>
    <mergeCell ref="E45:E48"/>
    <mergeCell ref="F45:F48"/>
    <mergeCell ref="G45:G48"/>
    <mergeCell ref="A39:H39"/>
    <mergeCell ref="A40:H41"/>
    <mergeCell ref="D8:G13"/>
    <mergeCell ref="B1:G1"/>
    <mergeCell ref="B2:G2"/>
    <mergeCell ref="B3:C3"/>
    <mergeCell ref="E3:F3"/>
    <mergeCell ref="D7:G7"/>
  </mergeCells>
  <dataValidations count="2">
    <dataValidation type="list" allowBlank="1" showInputMessage="1" showErrorMessage="1" sqref="B11">
      <formula1>$B$72:$B$75</formula1>
    </dataValidation>
    <dataValidation type="list" allowBlank="1" showInputMessage="1" showErrorMessage="1" sqref="I12:I13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24.75" customHeight="1" thickBot="1">
      <c r="A1" s="61" t="s">
        <v>33</v>
      </c>
      <c r="B1" s="120" t="s">
        <v>828</v>
      </c>
      <c r="C1" s="121"/>
      <c r="D1" s="121"/>
      <c r="E1" s="121"/>
      <c r="F1" s="121"/>
      <c r="G1" s="122"/>
      <c r="H1" s="14"/>
      <c r="I1" s="14"/>
      <c r="J1" s="14"/>
      <c r="K1" s="14"/>
      <c r="L1" s="13"/>
      <c r="M1" s="13"/>
      <c r="N1" s="13"/>
    </row>
    <row r="2" spans="1:14" ht="26.25" customHeight="1" thickBot="1">
      <c r="A2" s="60" t="s">
        <v>32</v>
      </c>
      <c r="B2" s="123" t="s">
        <v>833</v>
      </c>
      <c r="C2" s="124"/>
      <c r="D2" s="124"/>
      <c r="E2" s="124"/>
      <c r="F2" s="124"/>
      <c r="G2" s="125"/>
      <c r="H2" s="14"/>
      <c r="I2" s="14"/>
      <c r="J2" s="14"/>
      <c r="K2" s="14"/>
      <c r="L2" s="13"/>
      <c r="M2" s="13"/>
      <c r="N2" s="13"/>
    </row>
    <row r="3" spans="1:14" ht="13.5" thickBot="1">
      <c r="A3" s="59" t="s">
        <v>31</v>
      </c>
      <c r="B3" s="126" t="s">
        <v>30</v>
      </c>
      <c r="C3" s="127"/>
      <c r="D3" s="58" t="s">
        <v>29</v>
      </c>
      <c r="E3" s="128">
        <v>42677</v>
      </c>
      <c r="F3" s="128"/>
      <c r="G3" s="57"/>
      <c r="H3" s="14"/>
      <c r="I3" s="14"/>
      <c r="J3" s="14"/>
      <c r="K3" s="14"/>
      <c r="L3" s="13"/>
      <c r="M3" s="13"/>
      <c r="N3" s="13"/>
    </row>
    <row r="4" spans="1:14" ht="12.75">
      <c r="A4" s="56" t="s">
        <v>28</v>
      </c>
      <c r="B4" s="55"/>
      <c r="C4" s="55"/>
      <c r="D4" s="54"/>
      <c r="E4" s="14"/>
      <c r="F4" s="17"/>
      <c r="G4" s="53"/>
      <c r="H4" s="14"/>
      <c r="I4" s="14"/>
      <c r="J4" s="14"/>
      <c r="K4" s="14"/>
      <c r="L4" s="13"/>
      <c r="M4" s="13"/>
      <c r="N4" s="13"/>
    </row>
    <row r="5" spans="1:14" ht="12.75">
      <c r="A5" s="56" t="s">
        <v>27</v>
      </c>
      <c r="B5" s="55"/>
      <c r="C5" s="55"/>
      <c r="D5" s="54"/>
      <c r="E5" s="14"/>
      <c r="F5" s="17"/>
      <c r="G5" s="53"/>
      <c r="H5" s="14"/>
      <c r="I5" s="14"/>
      <c r="J5" s="14"/>
      <c r="K5" s="14"/>
      <c r="L5" s="13"/>
      <c r="M5" s="13"/>
      <c r="N5" s="13"/>
    </row>
    <row r="6" spans="1:14" ht="13.5" thickBot="1">
      <c r="A6" s="52" t="s">
        <v>26</v>
      </c>
      <c r="B6" s="51"/>
      <c r="C6" s="51"/>
      <c r="D6" s="50"/>
      <c r="E6" s="49"/>
      <c r="F6" s="49"/>
      <c r="G6" s="48"/>
      <c r="H6" s="14"/>
      <c r="I6" s="14"/>
      <c r="J6" s="14"/>
      <c r="K6" s="14"/>
      <c r="L6" s="13"/>
      <c r="M6" s="13"/>
      <c r="N6" s="13"/>
    </row>
    <row r="7" spans="1:14" ht="15.75" customHeight="1" thickBot="1" thickTop="1">
      <c r="A7" s="47" t="s">
        <v>25</v>
      </c>
      <c r="B7" s="46"/>
      <c r="C7" s="45"/>
      <c r="D7" s="129" t="s">
        <v>24</v>
      </c>
      <c r="E7" s="130"/>
      <c r="F7" s="130"/>
      <c r="G7" s="131"/>
      <c r="H7" s="14"/>
      <c r="I7" s="14"/>
      <c r="J7" s="14"/>
      <c r="K7" s="14"/>
      <c r="L7" s="13"/>
      <c r="M7" s="13"/>
      <c r="N7" s="13"/>
    </row>
    <row r="8" spans="1:14" ht="15.75" customHeight="1" thickBot="1">
      <c r="A8" s="44"/>
      <c r="B8" s="43" t="s">
        <v>23</v>
      </c>
      <c r="C8" s="42" t="s">
        <v>22</v>
      </c>
      <c r="D8" s="111" t="s">
        <v>846</v>
      </c>
      <c r="E8" s="112"/>
      <c r="F8" s="112"/>
      <c r="G8" s="113"/>
      <c r="H8" s="14"/>
      <c r="I8" s="111" t="s">
        <v>21</v>
      </c>
      <c r="J8" s="132"/>
      <c r="K8" s="14"/>
      <c r="L8" s="13"/>
      <c r="M8" s="13"/>
      <c r="N8" s="13"/>
    </row>
    <row r="9" spans="1:14" ht="15.75" customHeight="1" thickBot="1">
      <c r="A9" s="41" t="s">
        <v>20</v>
      </c>
      <c r="B9" s="40"/>
      <c r="C9" s="39"/>
      <c r="D9" s="114"/>
      <c r="E9" s="115"/>
      <c r="F9" s="115"/>
      <c r="G9" s="116"/>
      <c r="H9" s="14"/>
      <c r="I9" s="133"/>
      <c r="J9" s="134"/>
      <c r="K9" s="14"/>
      <c r="L9" s="13"/>
      <c r="M9" s="13"/>
      <c r="N9" s="13"/>
    </row>
    <row r="10" spans="1:14" ht="15.75" customHeight="1" thickBot="1">
      <c r="A10" s="38" t="s">
        <v>19</v>
      </c>
      <c r="B10" s="37" t="s">
        <v>18</v>
      </c>
      <c r="C10" s="36" t="s">
        <v>17</v>
      </c>
      <c r="D10" s="114"/>
      <c r="E10" s="115"/>
      <c r="F10" s="115"/>
      <c r="G10" s="116"/>
      <c r="H10" s="14"/>
      <c r="I10" s="135"/>
      <c r="J10" s="136"/>
      <c r="K10" s="14"/>
      <c r="L10" s="13"/>
      <c r="M10" s="13"/>
      <c r="N10" s="13"/>
    </row>
    <row r="11" spans="1:14" ht="48" customHeight="1" thickBot="1">
      <c r="A11" s="35" t="str">
        <f>VLOOKUP(B11,B72:C75,2)</f>
        <v>Styrene Greater than or equal to 19%</v>
      </c>
      <c r="B11" s="34">
        <v>2</v>
      </c>
      <c r="C11" s="102">
        <f>IF(B11=2,B11-1,B11)</f>
        <v>1</v>
      </c>
      <c r="D11" s="114"/>
      <c r="E11" s="115"/>
      <c r="F11" s="115"/>
      <c r="G11" s="116"/>
      <c r="H11" s="14"/>
      <c r="I11" s="33" t="s">
        <v>4</v>
      </c>
      <c r="J11" s="33" t="s">
        <v>16</v>
      </c>
      <c r="K11" s="14"/>
      <c r="L11" s="13"/>
      <c r="M11" s="13"/>
      <c r="N11" s="13"/>
    </row>
    <row r="12" spans="1:14" ht="27" customHeight="1" thickBot="1">
      <c r="A12" s="32"/>
      <c r="B12" s="31"/>
      <c r="C12" s="30" t="s">
        <v>15</v>
      </c>
      <c r="D12" s="114"/>
      <c r="E12" s="115"/>
      <c r="F12" s="115"/>
      <c r="G12" s="116"/>
      <c r="H12" s="14"/>
      <c r="I12" s="137" t="s">
        <v>50</v>
      </c>
      <c r="J12" s="29">
        <f>VLOOKUP(I12,'CAS List'!H2:I776,2)</f>
        <v>67630</v>
      </c>
      <c r="K12" s="14"/>
      <c r="L12" s="13"/>
      <c r="M12" s="13"/>
      <c r="N12" s="13"/>
    </row>
    <row r="13" spans="1:14" ht="18" customHeight="1" thickBot="1">
      <c r="A13" s="28" t="s">
        <v>13</v>
      </c>
      <c r="B13" s="82"/>
      <c r="C13" s="27">
        <v>0</v>
      </c>
      <c r="D13" s="117"/>
      <c r="E13" s="118"/>
      <c r="F13" s="118"/>
      <c r="G13" s="119"/>
      <c r="H13" s="14"/>
      <c r="I13" s="138"/>
      <c r="J13" s="14"/>
      <c r="K13" s="14"/>
      <c r="L13" s="13"/>
      <c r="M13" s="13"/>
      <c r="N13" s="13"/>
    </row>
    <row r="14" spans="1:14" ht="16.5" thickBot="1">
      <c r="A14" s="26" t="s">
        <v>12</v>
      </c>
      <c r="B14" s="139" t="s">
        <v>11</v>
      </c>
      <c r="C14" s="140"/>
      <c r="D14" s="25" t="s">
        <v>847</v>
      </c>
      <c r="E14" s="21"/>
      <c r="F14" s="17"/>
      <c r="G14" s="17"/>
      <c r="H14" s="14"/>
      <c r="I14" s="24"/>
      <c r="J14" s="17"/>
      <c r="K14" s="14"/>
      <c r="L14" s="13"/>
      <c r="M14" s="13"/>
      <c r="N14" s="13"/>
    </row>
    <row r="15" spans="1:15" ht="19.5" customHeight="1" thickBot="1">
      <c r="A15" s="23"/>
      <c r="B15" s="141"/>
      <c r="C15" s="141"/>
      <c r="D15" s="22">
        <f>IF(A15="",B15*8.34,A15)</f>
        <v>0</v>
      </c>
      <c r="E15" s="21"/>
      <c r="F15" s="17"/>
      <c r="G15" s="17"/>
      <c r="H15" s="13"/>
      <c r="I15" s="17"/>
      <c r="J15" s="17"/>
      <c r="K15" s="17"/>
      <c r="L15" s="17"/>
      <c r="M15" s="13"/>
      <c r="N15" s="13"/>
      <c r="O15" s="13"/>
    </row>
    <row r="16" spans="1:15" ht="19.5" customHeight="1">
      <c r="A16" s="142" t="s">
        <v>830</v>
      </c>
      <c r="B16" s="143"/>
      <c r="C16" s="144"/>
      <c r="D16" s="14"/>
      <c r="E16" s="14"/>
      <c r="F16" s="20"/>
      <c r="G16" s="14"/>
      <c r="H16" s="13"/>
      <c r="I16" s="17"/>
      <c r="J16" s="17"/>
      <c r="K16" s="17"/>
      <c r="L16" s="17"/>
      <c r="M16" s="13"/>
      <c r="N16" s="13"/>
      <c r="O16" s="13"/>
    </row>
    <row r="17" spans="1:14" ht="38.25">
      <c r="A17" s="9" t="s">
        <v>4</v>
      </c>
      <c r="B17" s="9" t="s">
        <v>3</v>
      </c>
      <c r="C17" s="9" t="s">
        <v>2</v>
      </c>
      <c r="D17" s="19" t="s">
        <v>10</v>
      </c>
      <c r="E17" s="19" t="s">
        <v>9</v>
      </c>
      <c r="F17" s="19" t="s">
        <v>8</v>
      </c>
      <c r="G17" s="19" t="s">
        <v>7</v>
      </c>
      <c r="H17" s="19" t="s">
        <v>6</v>
      </c>
      <c r="I17" s="18"/>
      <c r="J17" s="17"/>
      <c r="K17" s="17"/>
      <c r="L17" s="13"/>
      <c r="M17" s="13"/>
      <c r="N17" s="13"/>
    </row>
    <row r="18" spans="1:14" ht="12.75">
      <c r="A18" s="6" t="str">
        <f>VLOOKUP(B18,'CAS List'!E2:F777,2,FALSE)</f>
        <v>Styrene</v>
      </c>
      <c r="B18" s="5">
        <v>100425</v>
      </c>
      <c r="C18" s="103"/>
      <c r="D18" s="163">
        <f>IF(C18&lt;19,LOOKUP($C$11,$D$44:$G$44,D50:G50),LOOKUP($B$11,$D$44:$G$44,D50:G50))</f>
        <v>0</v>
      </c>
      <c r="E18" s="16">
        <f>$B$9*$D$15*D18</f>
        <v>0</v>
      </c>
      <c r="F18" s="16">
        <f>$C$9*$D$15*D18</f>
        <v>0</v>
      </c>
      <c r="G18" s="15">
        <f>E18*(1-($C$13/100))</f>
        <v>0</v>
      </c>
      <c r="H18" s="15">
        <f>F18*(1-($C$13/100))</f>
        <v>0</v>
      </c>
      <c r="I18" s="18"/>
      <c r="J18" s="17"/>
      <c r="K18" s="17"/>
      <c r="L18" s="13"/>
      <c r="M18" s="13"/>
      <c r="N18" s="13"/>
    </row>
    <row r="19" spans="1:14" ht="12.75">
      <c r="A19" s="6" t="str">
        <f>VLOOKUP(B19,'CAS List'!E3:F778,2,FALSE)</f>
        <v>Methyl methacrylate</v>
      </c>
      <c r="B19" s="83">
        <v>80626</v>
      </c>
      <c r="C19" s="103"/>
      <c r="D19" s="164">
        <v>0.75</v>
      </c>
      <c r="E19" s="16">
        <f aca="true" t="shared" si="0" ref="E19:E37">$B$9*$D$15*D19</f>
        <v>0</v>
      </c>
      <c r="F19" s="16">
        <f aca="true" t="shared" si="1" ref="F19:F37">$C$9*$D$15*D19</f>
        <v>0</v>
      </c>
      <c r="G19" s="15">
        <f aca="true" t="shared" si="2" ref="G19:G37">E19*(1-($C$13/100))</f>
        <v>0</v>
      </c>
      <c r="H19" s="15">
        <f aca="true" t="shared" si="3" ref="H19:H37">F19*(1-($C$13/100))</f>
        <v>0</v>
      </c>
      <c r="I19" s="17"/>
      <c r="J19" s="17"/>
      <c r="K19" s="17"/>
      <c r="L19" s="13"/>
      <c r="M19" s="13"/>
      <c r="N19" s="13"/>
    </row>
    <row r="20" spans="1:14" ht="12.75">
      <c r="A20" s="6" t="e">
        <f>VLOOKUP(B20,'CAS List'!E4:F779,2,FALSE)</f>
        <v>#N/A</v>
      </c>
      <c r="B20" s="7"/>
      <c r="C20" s="103"/>
      <c r="D20" s="163">
        <f>IF(C20&lt;19,LOOKUP($C$11,$D$44:$G$44,D52:G52),LOOKUP($B$11,$D$44:$G$44,D52:G52))</f>
        <v>0</v>
      </c>
      <c r="E20" s="16">
        <f t="shared" si="0"/>
        <v>0</v>
      </c>
      <c r="F20" s="16">
        <f t="shared" si="1"/>
        <v>0</v>
      </c>
      <c r="G20" s="15">
        <f t="shared" si="2"/>
        <v>0</v>
      </c>
      <c r="H20" s="15">
        <f t="shared" si="3"/>
        <v>0</v>
      </c>
      <c r="I20" s="17"/>
      <c r="J20" s="17"/>
      <c r="K20" s="17"/>
      <c r="L20" s="13"/>
      <c r="M20" s="13"/>
      <c r="N20" s="13"/>
    </row>
    <row r="21" spans="1:14" ht="12.75">
      <c r="A21" s="6" t="e">
        <f>VLOOKUP(B21,'CAS List'!E5:F780,2,FALSE)</f>
        <v>#N/A</v>
      </c>
      <c r="B21" s="5"/>
      <c r="C21" s="103"/>
      <c r="D21" s="163">
        <f aca="true" t="shared" si="4" ref="D21:D37">IF(C21&lt;19,LOOKUP($C$11,$D$44:$G$44,D53:G53),LOOKUP($B$11,$D$44:$G$44,D53:G53))</f>
        <v>0</v>
      </c>
      <c r="E21" s="16">
        <f t="shared" si="0"/>
        <v>0</v>
      </c>
      <c r="F21" s="16">
        <f t="shared" si="1"/>
        <v>0</v>
      </c>
      <c r="G21" s="15">
        <f t="shared" si="2"/>
        <v>0</v>
      </c>
      <c r="H21" s="15">
        <f t="shared" si="3"/>
        <v>0</v>
      </c>
      <c r="I21" s="17"/>
      <c r="J21" s="17"/>
      <c r="K21" s="17"/>
      <c r="L21" s="13"/>
      <c r="M21" s="13"/>
      <c r="N21" s="13"/>
    </row>
    <row r="22" spans="1:14" ht="12.75">
      <c r="A22" s="6" t="e">
        <f>VLOOKUP(B22,'CAS List'!E6:F781,2,FALSE)</f>
        <v>#N/A</v>
      </c>
      <c r="B22" s="5"/>
      <c r="C22" s="103"/>
      <c r="D22" s="163">
        <f t="shared" si="4"/>
        <v>0</v>
      </c>
      <c r="E22" s="16">
        <f t="shared" si="0"/>
        <v>0</v>
      </c>
      <c r="F22" s="16">
        <f t="shared" si="1"/>
        <v>0</v>
      </c>
      <c r="G22" s="15">
        <f t="shared" si="2"/>
        <v>0</v>
      </c>
      <c r="H22" s="15">
        <f t="shared" si="3"/>
        <v>0</v>
      </c>
      <c r="I22" s="17"/>
      <c r="J22" s="17"/>
      <c r="K22" s="17"/>
      <c r="L22" s="13"/>
      <c r="M22" s="13"/>
      <c r="N22" s="13"/>
    </row>
    <row r="23" spans="1:14" ht="12.75">
      <c r="A23" s="6" t="e">
        <f>VLOOKUP(B23,'CAS List'!E7:F782,2,FALSE)</f>
        <v>#N/A</v>
      </c>
      <c r="B23" s="5"/>
      <c r="C23" s="103"/>
      <c r="D23" s="163">
        <f t="shared" si="4"/>
        <v>0</v>
      </c>
      <c r="E23" s="16">
        <f t="shared" si="0"/>
        <v>0</v>
      </c>
      <c r="F23" s="16">
        <f t="shared" si="1"/>
        <v>0</v>
      </c>
      <c r="G23" s="15">
        <f t="shared" si="2"/>
        <v>0</v>
      </c>
      <c r="H23" s="15">
        <f t="shared" si="3"/>
        <v>0</v>
      </c>
      <c r="I23" s="17"/>
      <c r="J23" s="17"/>
      <c r="K23" s="17"/>
      <c r="L23" s="13"/>
      <c r="M23" s="13"/>
      <c r="N23" s="13"/>
    </row>
    <row r="24" spans="1:14" ht="12.75">
      <c r="A24" s="6" t="e">
        <f>VLOOKUP(B24,'CAS List'!E8:F783,2,FALSE)</f>
        <v>#N/A</v>
      </c>
      <c r="B24" s="5"/>
      <c r="C24" s="103"/>
      <c r="D24" s="163">
        <f t="shared" si="4"/>
        <v>0</v>
      </c>
      <c r="E24" s="16">
        <f t="shared" si="0"/>
        <v>0</v>
      </c>
      <c r="F24" s="16">
        <f t="shared" si="1"/>
        <v>0</v>
      </c>
      <c r="G24" s="15">
        <f t="shared" si="2"/>
        <v>0</v>
      </c>
      <c r="H24" s="15">
        <f t="shared" si="3"/>
        <v>0</v>
      </c>
      <c r="I24" s="17"/>
      <c r="J24" s="17"/>
      <c r="K24" s="17"/>
      <c r="L24" s="13"/>
      <c r="M24" s="13"/>
      <c r="N24" s="13"/>
    </row>
    <row r="25" spans="1:14" ht="12.75">
      <c r="A25" s="6" t="e">
        <f>VLOOKUP(B25,'CAS List'!E9:F784,2,FALSE)</f>
        <v>#N/A</v>
      </c>
      <c r="B25" s="5"/>
      <c r="C25" s="103"/>
      <c r="D25" s="163">
        <f t="shared" si="4"/>
        <v>0</v>
      </c>
      <c r="E25" s="16">
        <f t="shared" si="0"/>
        <v>0</v>
      </c>
      <c r="F25" s="16">
        <f t="shared" si="1"/>
        <v>0</v>
      </c>
      <c r="G25" s="15">
        <f t="shared" si="2"/>
        <v>0</v>
      </c>
      <c r="H25" s="15">
        <f t="shared" si="3"/>
        <v>0</v>
      </c>
      <c r="I25" s="17"/>
      <c r="J25" s="17"/>
      <c r="K25" s="17"/>
      <c r="L25" s="13"/>
      <c r="M25" s="13"/>
      <c r="N25" s="13"/>
    </row>
    <row r="26" spans="1:14" ht="12.75">
      <c r="A26" s="6" t="e">
        <f>VLOOKUP(B26,'CAS List'!E10:F785,2,FALSE)</f>
        <v>#N/A</v>
      </c>
      <c r="B26" s="5"/>
      <c r="C26" s="103"/>
      <c r="D26" s="163">
        <f t="shared" si="4"/>
        <v>0</v>
      </c>
      <c r="E26" s="16">
        <f t="shared" si="0"/>
        <v>0</v>
      </c>
      <c r="F26" s="16">
        <f t="shared" si="1"/>
        <v>0</v>
      </c>
      <c r="G26" s="15">
        <f t="shared" si="2"/>
        <v>0</v>
      </c>
      <c r="H26" s="15">
        <f t="shared" si="3"/>
        <v>0</v>
      </c>
      <c r="I26" s="17"/>
      <c r="J26" s="17"/>
      <c r="K26" s="17"/>
      <c r="L26" s="13"/>
      <c r="M26" s="13"/>
      <c r="N26" s="13"/>
    </row>
    <row r="27" spans="1:14" ht="12.75">
      <c r="A27" s="6" t="e">
        <f>VLOOKUP(B27,'CAS List'!E11:F786,2,FALSE)</f>
        <v>#N/A</v>
      </c>
      <c r="B27" s="5"/>
      <c r="C27" s="103"/>
      <c r="D27" s="163">
        <f t="shared" si="4"/>
        <v>0</v>
      </c>
      <c r="E27" s="16">
        <f t="shared" si="0"/>
        <v>0</v>
      </c>
      <c r="F27" s="16">
        <f t="shared" si="1"/>
        <v>0</v>
      </c>
      <c r="G27" s="15">
        <f t="shared" si="2"/>
        <v>0</v>
      </c>
      <c r="H27" s="15">
        <f t="shared" si="3"/>
        <v>0</v>
      </c>
      <c r="I27" s="17"/>
      <c r="J27" s="17"/>
      <c r="K27" s="17"/>
      <c r="L27" s="13"/>
      <c r="M27" s="13"/>
      <c r="N27" s="13"/>
    </row>
    <row r="28" spans="1:14" ht="12.75">
      <c r="A28" s="6" t="e">
        <f>VLOOKUP(B28,'CAS List'!E12:F787,2,FALSE)</f>
        <v>#N/A</v>
      </c>
      <c r="B28" s="5"/>
      <c r="C28" s="103"/>
      <c r="D28" s="163">
        <f t="shared" si="4"/>
        <v>0</v>
      </c>
      <c r="E28" s="16">
        <f t="shared" si="0"/>
        <v>0</v>
      </c>
      <c r="F28" s="16">
        <f t="shared" si="1"/>
        <v>0</v>
      </c>
      <c r="G28" s="15">
        <f t="shared" si="2"/>
        <v>0</v>
      </c>
      <c r="H28" s="15">
        <f t="shared" si="3"/>
        <v>0</v>
      </c>
      <c r="I28" s="17"/>
      <c r="J28" s="17"/>
      <c r="K28" s="17"/>
      <c r="L28" s="13"/>
      <c r="M28" s="13"/>
      <c r="N28" s="13"/>
    </row>
    <row r="29" spans="1:14" ht="12.75">
      <c r="A29" s="6" t="e">
        <f>VLOOKUP(B29,'CAS List'!E13:F788,2,FALSE)</f>
        <v>#N/A</v>
      </c>
      <c r="B29" s="5"/>
      <c r="C29" s="103"/>
      <c r="D29" s="163">
        <f t="shared" si="4"/>
        <v>0</v>
      </c>
      <c r="E29" s="16">
        <f t="shared" si="0"/>
        <v>0</v>
      </c>
      <c r="F29" s="16">
        <f t="shared" si="1"/>
        <v>0</v>
      </c>
      <c r="G29" s="15">
        <f t="shared" si="2"/>
        <v>0</v>
      </c>
      <c r="H29" s="15">
        <f t="shared" si="3"/>
        <v>0</v>
      </c>
      <c r="I29" s="17"/>
      <c r="J29" s="17"/>
      <c r="K29" s="17"/>
      <c r="L29" s="13"/>
      <c r="M29" s="13"/>
      <c r="N29" s="13"/>
    </row>
    <row r="30" spans="1:14" ht="12.75">
      <c r="A30" s="6" t="e">
        <f>VLOOKUP(B30,'CAS List'!E14:F789,2,FALSE)</f>
        <v>#N/A</v>
      </c>
      <c r="B30" s="5"/>
      <c r="C30" s="103"/>
      <c r="D30" s="163">
        <f t="shared" si="4"/>
        <v>0</v>
      </c>
      <c r="E30" s="16">
        <f t="shared" si="0"/>
        <v>0</v>
      </c>
      <c r="F30" s="16">
        <f t="shared" si="1"/>
        <v>0</v>
      </c>
      <c r="G30" s="15">
        <f t="shared" si="2"/>
        <v>0</v>
      </c>
      <c r="H30" s="15">
        <f t="shared" si="3"/>
        <v>0</v>
      </c>
      <c r="I30" s="17"/>
      <c r="J30" s="17"/>
      <c r="K30" s="17"/>
      <c r="L30" s="13"/>
      <c r="M30" s="13"/>
      <c r="N30" s="13"/>
    </row>
    <row r="31" spans="1:14" ht="12.75">
      <c r="A31" s="6" t="e">
        <f>VLOOKUP(B31,'CAS List'!E15:F790,2,FALSE)</f>
        <v>#N/A</v>
      </c>
      <c r="B31" s="5"/>
      <c r="C31" s="103"/>
      <c r="D31" s="163">
        <f t="shared" si="4"/>
        <v>0</v>
      </c>
      <c r="E31" s="16">
        <f t="shared" si="0"/>
        <v>0</v>
      </c>
      <c r="F31" s="16">
        <f t="shared" si="1"/>
        <v>0</v>
      </c>
      <c r="G31" s="15">
        <f t="shared" si="2"/>
        <v>0</v>
      </c>
      <c r="H31" s="15">
        <f t="shared" si="3"/>
        <v>0</v>
      </c>
      <c r="I31" s="17"/>
      <c r="J31" s="17"/>
      <c r="K31" s="17"/>
      <c r="L31" s="13"/>
      <c r="M31" s="13"/>
      <c r="N31" s="13"/>
    </row>
    <row r="32" spans="1:14" ht="12.75">
      <c r="A32" s="6" t="e">
        <f>VLOOKUP(B32,'CAS List'!E16:F791,2,FALSE)</f>
        <v>#N/A</v>
      </c>
      <c r="B32" s="5"/>
      <c r="C32" s="103"/>
      <c r="D32" s="163">
        <f t="shared" si="4"/>
        <v>0</v>
      </c>
      <c r="E32" s="16">
        <f t="shared" si="0"/>
        <v>0</v>
      </c>
      <c r="F32" s="16">
        <f t="shared" si="1"/>
        <v>0</v>
      </c>
      <c r="G32" s="15">
        <f t="shared" si="2"/>
        <v>0</v>
      </c>
      <c r="H32" s="15">
        <f t="shared" si="3"/>
        <v>0</v>
      </c>
      <c r="I32" s="17"/>
      <c r="J32" s="17"/>
      <c r="K32" s="17"/>
      <c r="L32" s="13"/>
      <c r="M32" s="13"/>
      <c r="N32" s="13"/>
    </row>
    <row r="33" spans="1:14" ht="12.75">
      <c r="A33" s="6" t="e">
        <f>VLOOKUP(B33,'CAS List'!E17:F792,2,FALSE)</f>
        <v>#N/A</v>
      </c>
      <c r="B33" s="5"/>
      <c r="C33" s="103"/>
      <c r="D33" s="163">
        <f t="shared" si="4"/>
        <v>0</v>
      </c>
      <c r="E33" s="16">
        <f t="shared" si="0"/>
        <v>0</v>
      </c>
      <c r="F33" s="16">
        <f t="shared" si="1"/>
        <v>0</v>
      </c>
      <c r="G33" s="15">
        <f t="shared" si="2"/>
        <v>0</v>
      </c>
      <c r="H33" s="15">
        <f t="shared" si="3"/>
        <v>0</v>
      </c>
      <c r="I33" s="17"/>
      <c r="J33" s="17"/>
      <c r="K33" s="17"/>
      <c r="L33" s="13"/>
      <c r="M33" s="13"/>
      <c r="N33" s="13"/>
    </row>
    <row r="34" spans="1:14" ht="12.75">
      <c r="A34" s="6" t="e">
        <f>VLOOKUP(B34,'CAS List'!E18:F793,2,FALSE)</f>
        <v>#N/A</v>
      </c>
      <c r="B34" s="5"/>
      <c r="C34" s="103"/>
      <c r="D34" s="163">
        <f t="shared" si="4"/>
        <v>0</v>
      </c>
      <c r="E34" s="16">
        <f t="shared" si="0"/>
        <v>0</v>
      </c>
      <c r="F34" s="16">
        <f t="shared" si="1"/>
        <v>0</v>
      </c>
      <c r="G34" s="15">
        <f t="shared" si="2"/>
        <v>0</v>
      </c>
      <c r="H34" s="15">
        <f t="shared" si="3"/>
        <v>0</v>
      </c>
      <c r="I34" s="17"/>
      <c r="J34" s="17"/>
      <c r="K34" s="17"/>
      <c r="L34" s="13"/>
      <c r="M34" s="13"/>
      <c r="N34" s="13"/>
    </row>
    <row r="35" spans="1:14" ht="12.75">
      <c r="A35" s="6" t="e">
        <f>VLOOKUP(B35,'CAS List'!E19:F794,2,FALSE)</f>
        <v>#N/A</v>
      </c>
      <c r="B35" s="5"/>
      <c r="C35" s="103"/>
      <c r="D35" s="163">
        <f t="shared" si="4"/>
        <v>0</v>
      </c>
      <c r="E35" s="16">
        <f t="shared" si="0"/>
        <v>0</v>
      </c>
      <c r="F35" s="16">
        <f t="shared" si="1"/>
        <v>0</v>
      </c>
      <c r="G35" s="15">
        <f t="shared" si="2"/>
        <v>0</v>
      </c>
      <c r="H35" s="15">
        <f t="shared" si="3"/>
        <v>0</v>
      </c>
      <c r="I35" s="17"/>
      <c r="J35" s="17"/>
      <c r="K35" s="17"/>
      <c r="L35" s="13"/>
      <c r="M35" s="13"/>
      <c r="N35" s="13"/>
    </row>
    <row r="36" spans="1:13" ht="12.75">
      <c r="A36" s="6" t="e">
        <f>VLOOKUP(B36,'CAS List'!E20:F795,2,FALSE)</f>
        <v>#N/A</v>
      </c>
      <c r="B36" s="5"/>
      <c r="C36" s="103"/>
      <c r="D36" s="163">
        <f t="shared" si="4"/>
        <v>0</v>
      </c>
      <c r="E36" s="16">
        <f t="shared" si="0"/>
        <v>0</v>
      </c>
      <c r="F36" s="16">
        <f t="shared" si="1"/>
        <v>0</v>
      </c>
      <c r="G36" s="15">
        <f t="shared" si="2"/>
        <v>0</v>
      </c>
      <c r="H36" s="15">
        <f t="shared" si="3"/>
        <v>0</v>
      </c>
      <c r="I36" s="14"/>
      <c r="J36" s="14"/>
      <c r="K36" s="13"/>
      <c r="L36" s="13"/>
      <c r="M36" s="13"/>
    </row>
    <row r="37" spans="1:13" ht="12.75">
      <c r="A37" s="6" t="e">
        <f>VLOOKUP(B37,'CAS List'!E21:F796,2,FALSE)</f>
        <v>#N/A</v>
      </c>
      <c r="B37" s="5"/>
      <c r="C37" s="103"/>
      <c r="D37" s="163">
        <f t="shared" si="4"/>
        <v>0</v>
      </c>
      <c r="E37" s="16">
        <f t="shared" si="0"/>
        <v>0</v>
      </c>
      <c r="F37" s="16">
        <f t="shared" si="1"/>
        <v>0</v>
      </c>
      <c r="G37" s="15">
        <f t="shared" si="2"/>
        <v>0</v>
      </c>
      <c r="H37" s="15">
        <f t="shared" si="3"/>
        <v>0</v>
      </c>
      <c r="I37" s="14"/>
      <c r="J37" s="14"/>
      <c r="K37" s="13"/>
      <c r="L37" s="13"/>
      <c r="M37" s="13"/>
    </row>
    <row r="38" spans="1:14" ht="12.75">
      <c r="A38" s="14"/>
      <c r="B38" s="13"/>
      <c r="C38" s="14"/>
      <c r="D38" s="14"/>
      <c r="E38" s="14"/>
      <c r="F38" s="14"/>
      <c r="G38" s="13"/>
      <c r="H38" s="14"/>
      <c r="I38" s="14"/>
      <c r="J38" s="14"/>
      <c r="K38" s="14"/>
      <c r="L38" s="13"/>
      <c r="M38" s="13"/>
      <c r="N38" s="13"/>
    </row>
    <row r="39" spans="1:14" ht="12.75">
      <c r="A39" s="104" t="s">
        <v>841</v>
      </c>
      <c r="B39" s="104"/>
      <c r="C39" s="104"/>
      <c r="D39" s="104"/>
      <c r="E39" s="104"/>
      <c r="F39" s="104"/>
      <c r="G39" s="104"/>
      <c r="H39" s="104"/>
      <c r="I39" s="14"/>
      <c r="J39" s="14"/>
      <c r="K39" s="14"/>
      <c r="L39" s="13"/>
      <c r="M39" s="13"/>
      <c r="N39" s="13"/>
    </row>
    <row r="40" spans="1:14" ht="12.75">
      <c r="A40" s="105" t="s">
        <v>842</v>
      </c>
      <c r="B40" s="106"/>
      <c r="C40" s="106"/>
      <c r="D40" s="106"/>
      <c r="E40" s="106"/>
      <c r="F40" s="106"/>
      <c r="G40" s="106"/>
      <c r="H40" s="107"/>
      <c r="I40" s="14"/>
      <c r="J40" s="14"/>
      <c r="K40" s="14"/>
      <c r="L40" s="13"/>
      <c r="M40" s="13"/>
      <c r="N40" s="13"/>
    </row>
    <row r="41" spans="1:14" ht="27" customHeight="1">
      <c r="A41" s="108"/>
      <c r="B41" s="109"/>
      <c r="C41" s="109"/>
      <c r="D41" s="109"/>
      <c r="E41" s="109"/>
      <c r="F41" s="109"/>
      <c r="G41" s="109"/>
      <c r="H41" s="110"/>
      <c r="I41" s="14"/>
      <c r="J41" s="14"/>
      <c r="K41" s="14"/>
      <c r="L41" s="13"/>
      <c r="M41" s="13"/>
      <c r="N41" s="13"/>
    </row>
    <row r="42" spans="1:15" ht="12.75">
      <c r="A42" s="14"/>
      <c r="B42" s="13"/>
      <c r="C42" s="14"/>
      <c r="D42" s="14"/>
      <c r="E42" s="14"/>
      <c r="F42" s="14"/>
      <c r="G42" s="13"/>
      <c r="H42" s="13"/>
      <c r="K42" s="14"/>
      <c r="L42" s="14"/>
      <c r="M42" s="13"/>
      <c r="N42" s="13"/>
      <c r="O42" s="13"/>
    </row>
    <row r="43" spans="1:12" ht="12.75">
      <c r="A43" s="14"/>
      <c r="B43" s="13"/>
      <c r="C43" s="14"/>
      <c r="D43" s="14"/>
      <c r="E43" s="14"/>
      <c r="F43" s="14"/>
      <c r="G43" s="13"/>
      <c r="H43"/>
      <c r="L43" s="1"/>
    </row>
    <row r="44" spans="2:12" ht="12.75">
      <c r="B44" s="1"/>
      <c r="C44" s="12"/>
      <c r="D44" s="10">
        <v>1</v>
      </c>
      <c r="E44" s="10">
        <v>2</v>
      </c>
      <c r="F44" s="11"/>
      <c r="G44" s="10"/>
      <c r="H44"/>
      <c r="L44" s="1"/>
    </row>
    <row r="45" spans="2:12" ht="12.75">
      <c r="B45" s="1"/>
      <c r="C45" s="145" t="s">
        <v>5</v>
      </c>
      <c r="D45" s="148" t="s">
        <v>825</v>
      </c>
      <c r="E45" s="148" t="s">
        <v>826</v>
      </c>
      <c r="F45" s="148"/>
      <c r="G45" s="148"/>
      <c r="H45"/>
      <c r="L45" s="1"/>
    </row>
    <row r="46" spans="2:12" ht="12.75">
      <c r="B46" s="1"/>
      <c r="C46" s="146"/>
      <c r="D46" s="149"/>
      <c r="E46" s="149"/>
      <c r="F46" s="149"/>
      <c r="G46" s="149"/>
      <c r="H46"/>
      <c r="L46" s="1"/>
    </row>
    <row r="47" spans="2:7" ht="12.75">
      <c r="B47" s="1"/>
      <c r="C47" s="146"/>
      <c r="D47" s="149"/>
      <c r="E47" s="149"/>
      <c r="F47" s="149"/>
      <c r="G47" s="149"/>
    </row>
    <row r="48" spans="2:7" ht="12.75">
      <c r="B48" s="1"/>
      <c r="C48" s="147"/>
      <c r="D48" s="150"/>
      <c r="E48" s="150"/>
      <c r="F48" s="150"/>
      <c r="G48" s="150"/>
    </row>
    <row r="49" spans="1:7" s="1" customFormat="1" ht="12.75">
      <c r="A49" s="9" t="s">
        <v>4</v>
      </c>
      <c r="B49" s="3" t="s">
        <v>3</v>
      </c>
      <c r="C49" s="9" t="s">
        <v>2</v>
      </c>
      <c r="D49" s="8"/>
      <c r="E49" s="8"/>
      <c r="F49" s="8"/>
      <c r="G49"/>
    </row>
    <row r="50" spans="1:7" s="1" customFormat="1" ht="12.75">
      <c r="A50" s="6" t="str">
        <f aca="true" t="shared" si="5" ref="A50:C65">A18</f>
        <v>Styrene</v>
      </c>
      <c r="B50" s="160">
        <f t="shared" si="5"/>
        <v>100425</v>
      </c>
      <c r="C50" s="161">
        <f t="shared" si="5"/>
        <v>0</v>
      </c>
      <c r="D50" s="4">
        <f>0.185*(C50/100)</f>
        <v>0</v>
      </c>
      <c r="E50" s="4">
        <f>(0.4506*(C50/100)-0.0505)</f>
        <v>-0.0505</v>
      </c>
      <c r="F50" s="4"/>
      <c r="G50" s="4"/>
    </row>
    <row r="51" spans="1:7" s="1" customFormat="1" ht="12.75">
      <c r="A51" s="6" t="str">
        <f t="shared" si="5"/>
        <v>Methyl methacrylate</v>
      </c>
      <c r="B51" s="162">
        <f t="shared" si="5"/>
        <v>80626</v>
      </c>
      <c r="C51" s="161">
        <f t="shared" si="5"/>
        <v>0</v>
      </c>
      <c r="D51" s="101">
        <f aca="true" t="shared" si="6" ref="D51:D69">0.185*(C51/100)</f>
        <v>0</v>
      </c>
      <c r="E51" s="101">
        <f aca="true" t="shared" si="7" ref="E51:E69">(0.4506*(C51/100)-0.0505)</f>
        <v>-0.0505</v>
      </c>
      <c r="F51" s="4"/>
      <c r="G51" s="4"/>
    </row>
    <row r="52" spans="1:7" s="1" customFormat="1" ht="12.75">
      <c r="A52" s="6" t="e">
        <f t="shared" si="5"/>
        <v>#N/A</v>
      </c>
      <c r="B52" s="162">
        <f t="shared" si="5"/>
        <v>0</v>
      </c>
      <c r="C52" s="161">
        <f t="shared" si="5"/>
        <v>0</v>
      </c>
      <c r="D52" s="101">
        <f t="shared" si="6"/>
        <v>0</v>
      </c>
      <c r="E52" s="101">
        <f t="shared" si="7"/>
        <v>-0.0505</v>
      </c>
      <c r="F52" s="4"/>
      <c r="G52" s="4"/>
    </row>
    <row r="53" spans="1:7" s="1" customFormat="1" ht="12.75">
      <c r="A53" s="6" t="e">
        <f t="shared" si="5"/>
        <v>#N/A</v>
      </c>
      <c r="B53" s="160">
        <f t="shared" si="5"/>
        <v>0</v>
      </c>
      <c r="C53" s="161">
        <f t="shared" si="5"/>
        <v>0</v>
      </c>
      <c r="D53" s="101">
        <f t="shared" si="6"/>
        <v>0</v>
      </c>
      <c r="E53" s="101">
        <f t="shared" si="7"/>
        <v>-0.0505</v>
      </c>
      <c r="F53" s="4"/>
      <c r="G53" s="4"/>
    </row>
    <row r="54" spans="1:7" s="1" customFormat="1" ht="12.75">
      <c r="A54" s="6" t="e">
        <f t="shared" si="5"/>
        <v>#N/A</v>
      </c>
      <c r="B54" s="160">
        <f t="shared" si="5"/>
        <v>0</v>
      </c>
      <c r="C54" s="161">
        <f t="shared" si="5"/>
        <v>0</v>
      </c>
      <c r="D54" s="101">
        <f t="shared" si="6"/>
        <v>0</v>
      </c>
      <c r="E54" s="101">
        <f t="shared" si="7"/>
        <v>-0.0505</v>
      </c>
      <c r="F54" s="4"/>
      <c r="G54" s="4"/>
    </row>
    <row r="55" spans="1:7" s="1" customFormat="1" ht="12.75">
      <c r="A55" s="6" t="e">
        <f t="shared" si="5"/>
        <v>#N/A</v>
      </c>
      <c r="B55" s="160">
        <f t="shared" si="5"/>
        <v>0</v>
      </c>
      <c r="C55" s="161">
        <f t="shared" si="5"/>
        <v>0</v>
      </c>
      <c r="D55" s="101">
        <f t="shared" si="6"/>
        <v>0</v>
      </c>
      <c r="E55" s="101">
        <f t="shared" si="7"/>
        <v>-0.0505</v>
      </c>
      <c r="F55" s="4"/>
      <c r="G55" s="4"/>
    </row>
    <row r="56" spans="1:7" s="1" customFormat="1" ht="12.75">
      <c r="A56" s="6" t="e">
        <f t="shared" si="5"/>
        <v>#N/A</v>
      </c>
      <c r="B56" s="160">
        <f t="shared" si="5"/>
        <v>0</v>
      </c>
      <c r="C56" s="161">
        <f t="shared" si="5"/>
        <v>0</v>
      </c>
      <c r="D56" s="101">
        <f t="shared" si="6"/>
        <v>0</v>
      </c>
      <c r="E56" s="101">
        <f t="shared" si="7"/>
        <v>-0.0505</v>
      </c>
      <c r="F56" s="4"/>
      <c r="G56" s="4"/>
    </row>
    <row r="57" spans="1:7" s="1" customFormat="1" ht="12.75">
      <c r="A57" s="6" t="e">
        <f t="shared" si="5"/>
        <v>#N/A</v>
      </c>
      <c r="B57" s="160">
        <f t="shared" si="5"/>
        <v>0</v>
      </c>
      <c r="C57" s="161">
        <f t="shared" si="5"/>
        <v>0</v>
      </c>
      <c r="D57" s="101">
        <f t="shared" si="6"/>
        <v>0</v>
      </c>
      <c r="E57" s="101">
        <f t="shared" si="7"/>
        <v>-0.0505</v>
      </c>
      <c r="F57" s="4"/>
      <c r="G57" s="4"/>
    </row>
    <row r="58" spans="1:7" s="1" customFormat="1" ht="12.75">
      <c r="A58" s="6" t="e">
        <f t="shared" si="5"/>
        <v>#N/A</v>
      </c>
      <c r="B58" s="160">
        <f t="shared" si="5"/>
        <v>0</v>
      </c>
      <c r="C58" s="161">
        <f t="shared" si="5"/>
        <v>0</v>
      </c>
      <c r="D58" s="101">
        <f t="shared" si="6"/>
        <v>0</v>
      </c>
      <c r="E58" s="101">
        <f t="shared" si="7"/>
        <v>-0.0505</v>
      </c>
      <c r="F58" s="4"/>
      <c r="G58" s="4"/>
    </row>
    <row r="59" spans="1:7" s="1" customFormat="1" ht="12.75">
      <c r="A59" s="6" t="e">
        <f t="shared" si="5"/>
        <v>#N/A</v>
      </c>
      <c r="B59" s="160">
        <f t="shared" si="5"/>
        <v>0</v>
      </c>
      <c r="C59" s="161">
        <f t="shared" si="5"/>
        <v>0</v>
      </c>
      <c r="D59" s="101">
        <f t="shared" si="6"/>
        <v>0</v>
      </c>
      <c r="E59" s="101">
        <f t="shared" si="7"/>
        <v>-0.0505</v>
      </c>
      <c r="F59" s="4"/>
      <c r="G59" s="4"/>
    </row>
    <row r="60" spans="1:7" s="1" customFormat="1" ht="12.75">
      <c r="A60" s="6" t="e">
        <f t="shared" si="5"/>
        <v>#N/A</v>
      </c>
      <c r="B60" s="160">
        <f t="shared" si="5"/>
        <v>0</v>
      </c>
      <c r="C60" s="161">
        <f t="shared" si="5"/>
        <v>0</v>
      </c>
      <c r="D60" s="101">
        <f t="shared" si="6"/>
        <v>0</v>
      </c>
      <c r="E60" s="101">
        <f t="shared" si="7"/>
        <v>-0.0505</v>
      </c>
      <c r="F60" s="4"/>
      <c r="G60" s="4"/>
    </row>
    <row r="61" spans="1:7" s="1" customFormat="1" ht="12.75">
      <c r="A61" s="6" t="e">
        <f t="shared" si="5"/>
        <v>#N/A</v>
      </c>
      <c r="B61" s="160">
        <f t="shared" si="5"/>
        <v>0</v>
      </c>
      <c r="C61" s="161">
        <f t="shared" si="5"/>
        <v>0</v>
      </c>
      <c r="D61" s="101">
        <f t="shared" si="6"/>
        <v>0</v>
      </c>
      <c r="E61" s="101">
        <f t="shared" si="7"/>
        <v>-0.0505</v>
      </c>
      <c r="F61" s="4"/>
      <c r="G61" s="4"/>
    </row>
    <row r="62" spans="1:7" s="1" customFormat="1" ht="12.75">
      <c r="A62" s="6" t="e">
        <f t="shared" si="5"/>
        <v>#N/A</v>
      </c>
      <c r="B62" s="160">
        <f t="shared" si="5"/>
        <v>0</v>
      </c>
      <c r="C62" s="161">
        <f t="shared" si="5"/>
        <v>0</v>
      </c>
      <c r="D62" s="101">
        <f t="shared" si="6"/>
        <v>0</v>
      </c>
      <c r="E62" s="101">
        <f t="shared" si="7"/>
        <v>-0.0505</v>
      </c>
      <c r="F62" s="4"/>
      <c r="G62" s="4"/>
    </row>
    <row r="63" spans="1:7" s="1" customFormat="1" ht="12.75">
      <c r="A63" s="6" t="e">
        <f t="shared" si="5"/>
        <v>#N/A</v>
      </c>
      <c r="B63" s="160">
        <f t="shared" si="5"/>
        <v>0</v>
      </c>
      <c r="C63" s="161">
        <f t="shared" si="5"/>
        <v>0</v>
      </c>
      <c r="D63" s="101">
        <f t="shared" si="6"/>
        <v>0</v>
      </c>
      <c r="E63" s="101">
        <f t="shared" si="7"/>
        <v>-0.0505</v>
      </c>
      <c r="F63" s="4"/>
      <c r="G63" s="4"/>
    </row>
    <row r="64" spans="1:7" s="1" customFormat="1" ht="12.75">
      <c r="A64" s="6" t="e">
        <f t="shared" si="5"/>
        <v>#N/A</v>
      </c>
      <c r="B64" s="160">
        <f t="shared" si="5"/>
        <v>0</v>
      </c>
      <c r="C64" s="161">
        <f t="shared" si="5"/>
        <v>0</v>
      </c>
      <c r="D64" s="101">
        <f t="shared" si="6"/>
        <v>0</v>
      </c>
      <c r="E64" s="101">
        <f t="shared" si="7"/>
        <v>-0.0505</v>
      </c>
      <c r="F64" s="4"/>
      <c r="G64" s="4"/>
    </row>
    <row r="65" spans="1:7" s="1" customFormat="1" ht="12.75">
      <c r="A65" s="6" t="e">
        <f t="shared" si="5"/>
        <v>#N/A</v>
      </c>
      <c r="B65" s="160">
        <f t="shared" si="5"/>
        <v>0</v>
      </c>
      <c r="C65" s="161">
        <f t="shared" si="5"/>
        <v>0</v>
      </c>
      <c r="D65" s="101">
        <f t="shared" si="6"/>
        <v>0</v>
      </c>
      <c r="E65" s="101">
        <f t="shared" si="7"/>
        <v>-0.0505</v>
      </c>
      <c r="F65" s="4"/>
      <c r="G65" s="4"/>
    </row>
    <row r="66" spans="1:7" s="1" customFormat="1" ht="12.75">
      <c r="A66" s="6" t="e">
        <f aca="true" t="shared" si="8" ref="A66:C69">A34</f>
        <v>#N/A</v>
      </c>
      <c r="B66" s="160">
        <f t="shared" si="8"/>
        <v>0</v>
      </c>
      <c r="C66" s="161">
        <f t="shared" si="8"/>
        <v>0</v>
      </c>
      <c r="D66" s="101">
        <f t="shared" si="6"/>
        <v>0</v>
      </c>
      <c r="E66" s="101">
        <f t="shared" si="7"/>
        <v>-0.0505</v>
      </c>
      <c r="F66" s="4"/>
      <c r="G66" s="4"/>
    </row>
    <row r="67" spans="1:7" s="1" customFormat="1" ht="12.75">
      <c r="A67" s="6" t="e">
        <f t="shared" si="8"/>
        <v>#N/A</v>
      </c>
      <c r="B67" s="160">
        <f t="shared" si="8"/>
        <v>0</v>
      </c>
      <c r="C67" s="161">
        <f t="shared" si="8"/>
        <v>0</v>
      </c>
      <c r="D67" s="101">
        <f t="shared" si="6"/>
        <v>0</v>
      </c>
      <c r="E67" s="101">
        <f t="shared" si="7"/>
        <v>-0.0505</v>
      </c>
      <c r="F67" s="4"/>
      <c r="G67" s="4"/>
    </row>
    <row r="68" spans="1:7" s="1" customFormat="1" ht="12.75">
      <c r="A68" s="6" t="e">
        <f t="shared" si="8"/>
        <v>#N/A</v>
      </c>
      <c r="B68" s="160">
        <f t="shared" si="8"/>
        <v>0</v>
      </c>
      <c r="C68" s="161">
        <f t="shared" si="8"/>
        <v>0</v>
      </c>
      <c r="D68" s="101">
        <f t="shared" si="6"/>
        <v>0</v>
      </c>
      <c r="E68" s="101">
        <f t="shared" si="7"/>
        <v>-0.0505</v>
      </c>
      <c r="F68" s="4"/>
      <c r="G68" s="4"/>
    </row>
    <row r="69" spans="1:7" s="1" customFormat="1" ht="12.75">
      <c r="A69" s="6" t="e">
        <f t="shared" si="8"/>
        <v>#N/A</v>
      </c>
      <c r="B69" s="160">
        <f t="shared" si="8"/>
        <v>0</v>
      </c>
      <c r="C69" s="161">
        <f t="shared" si="8"/>
        <v>0</v>
      </c>
      <c r="D69" s="101">
        <f t="shared" si="6"/>
        <v>0</v>
      </c>
      <c r="E69" s="101">
        <f t="shared" si="7"/>
        <v>-0.0505</v>
      </c>
      <c r="F69" s="4"/>
      <c r="G69" s="4"/>
    </row>
    <row r="72" spans="2:7" s="1" customFormat="1" ht="38.25">
      <c r="B72" s="3">
        <v>1</v>
      </c>
      <c r="C72" s="2" t="s">
        <v>825</v>
      </c>
      <c r="G72"/>
    </row>
    <row r="73" spans="2:7" s="1" customFormat="1" ht="51">
      <c r="B73" s="3">
        <v>2</v>
      </c>
      <c r="C73" s="2" t="s">
        <v>826</v>
      </c>
      <c r="G73"/>
    </row>
    <row r="74" spans="2:7" s="1" customFormat="1" ht="12.75">
      <c r="B74" s="3"/>
      <c r="C74" s="2"/>
      <c r="G74"/>
    </row>
    <row r="75" spans="2:7" s="1" customFormat="1" ht="12.75">
      <c r="B75" s="3"/>
      <c r="C75" s="2"/>
      <c r="G75"/>
    </row>
  </sheetData>
  <sheetProtection/>
  <mergeCells count="18">
    <mergeCell ref="C45:C48"/>
    <mergeCell ref="D45:D48"/>
    <mergeCell ref="E45:E48"/>
    <mergeCell ref="F45:F48"/>
    <mergeCell ref="G45:G48"/>
    <mergeCell ref="B1:G1"/>
    <mergeCell ref="B2:G2"/>
    <mergeCell ref="B3:C3"/>
    <mergeCell ref="E3:F3"/>
    <mergeCell ref="D7:G7"/>
    <mergeCell ref="A39:H39"/>
    <mergeCell ref="A40:H41"/>
    <mergeCell ref="I8:J10"/>
    <mergeCell ref="I12:I13"/>
    <mergeCell ref="B14:C14"/>
    <mergeCell ref="B15:C15"/>
    <mergeCell ref="A16:C16"/>
    <mergeCell ref="D8:G13"/>
  </mergeCells>
  <dataValidations count="2">
    <dataValidation type="list" allowBlank="1" showInputMessage="1" showErrorMessage="1" sqref="B11">
      <formula1>$B$72:$B$75</formula1>
    </dataValidation>
    <dataValidation type="list" allowBlank="1" showInputMessage="1" showErrorMessage="1" sqref="I12:I13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40.5" customHeight="1" thickBot="1">
      <c r="A1" s="61" t="s">
        <v>33</v>
      </c>
      <c r="B1" s="120" t="s">
        <v>844</v>
      </c>
      <c r="C1" s="121"/>
      <c r="D1" s="121"/>
      <c r="E1" s="121"/>
      <c r="F1" s="121"/>
      <c r="G1" s="122"/>
      <c r="H1" s="14"/>
      <c r="I1" s="14"/>
      <c r="J1" s="14"/>
      <c r="K1" s="14"/>
      <c r="L1" s="13"/>
      <c r="M1" s="13"/>
      <c r="N1" s="13"/>
    </row>
    <row r="2" spans="1:14" ht="26.25" customHeight="1" thickBot="1">
      <c r="A2" s="60" t="s">
        <v>32</v>
      </c>
      <c r="B2" s="123" t="s">
        <v>845</v>
      </c>
      <c r="C2" s="124"/>
      <c r="D2" s="124"/>
      <c r="E2" s="124"/>
      <c r="F2" s="124"/>
      <c r="G2" s="125"/>
      <c r="H2" s="14"/>
      <c r="I2" s="14"/>
      <c r="J2" s="14"/>
      <c r="K2" s="14"/>
      <c r="L2" s="13"/>
      <c r="M2" s="13"/>
      <c r="N2" s="13"/>
    </row>
    <row r="3" spans="1:14" ht="13.5" thickBot="1">
      <c r="A3" s="59" t="s">
        <v>31</v>
      </c>
      <c r="B3" s="126" t="s">
        <v>30</v>
      </c>
      <c r="C3" s="127"/>
      <c r="D3" s="58" t="s">
        <v>29</v>
      </c>
      <c r="E3" s="128">
        <v>42677</v>
      </c>
      <c r="F3" s="128"/>
      <c r="G3" s="57"/>
      <c r="H3" s="14"/>
      <c r="I3" s="14"/>
      <c r="J3" s="14"/>
      <c r="K3" s="14"/>
      <c r="L3" s="13"/>
      <c r="M3" s="13"/>
      <c r="N3" s="13"/>
    </row>
    <row r="4" spans="1:14" ht="12.75">
      <c r="A4" s="56" t="s">
        <v>28</v>
      </c>
      <c r="B4" s="55"/>
      <c r="C4" s="55"/>
      <c r="D4" s="54"/>
      <c r="E4" s="14"/>
      <c r="F4" s="17"/>
      <c r="G4" s="53"/>
      <c r="H4" s="14"/>
      <c r="I4" s="14"/>
      <c r="J4" s="14"/>
      <c r="K4" s="14"/>
      <c r="L4" s="13"/>
      <c r="M4" s="13"/>
      <c r="N4" s="13"/>
    </row>
    <row r="5" spans="1:14" ht="12.75">
      <c r="A5" s="56" t="s">
        <v>27</v>
      </c>
      <c r="B5" s="55"/>
      <c r="C5" s="55"/>
      <c r="D5" s="54"/>
      <c r="E5" s="14"/>
      <c r="F5" s="17"/>
      <c r="G5" s="53"/>
      <c r="H5" s="14"/>
      <c r="I5" s="14"/>
      <c r="J5" s="14"/>
      <c r="K5" s="14"/>
      <c r="L5" s="13"/>
      <c r="M5" s="13"/>
      <c r="N5" s="13"/>
    </row>
    <row r="6" spans="1:14" ht="13.5" thickBot="1">
      <c r="A6" s="52" t="s">
        <v>26</v>
      </c>
      <c r="B6" s="51"/>
      <c r="C6" s="51"/>
      <c r="D6" s="50"/>
      <c r="E6" s="49"/>
      <c r="F6" s="49"/>
      <c r="G6" s="48"/>
      <c r="H6" s="14"/>
      <c r="I6" s="14"/>
      <c r="J6" s="14"/>
      <c r="K6" s="14"/>
      <c r="L6" s="13"/>
      <c r="M6" s="13"/>
      <c r="N6" s="13"/>
    </row>
    <row r="7" spans="1:14" ht="15.75" customHeight="1" thickBot="1" thickTop="1">
      <c r="A7" s="47" t="s">
        <v>25</v>
      </c>
      <c r="B7" s="46"/>
      <c r="C7" s="45"/>
      <c r="D7" s="129" t="s">
        <v>24</v>
      </c>
      <c r="E7" s="130"/>
      <c r="F7" s="130"/>
      <c r="G7" s="131"/>
      <c r="H7" s="14"/>
      <c r="I7" s="14"/>
      <c r="J7" s="14"/>
      <c r="K7" s="14"/>
      <c r="L7" s="13"/>
      <c r="M7" s="13"/>
      <c r="N7" s="13"/>
    </row>
    <row r="8" spans="1:14" ht="15.75" customHeight="1" thickBot="1">
      <c r="A8" s="44"/>
      <c r="B8" s="43" t="s">
        <v>23</v>
      </c>
      <c r="C8" s="42" t="s">
        <v>22</v>
      </c>
      <c r="D8" s="111" t="s">
        <v>846</v>
      </c>
      <c r="E8" s="112"/>
      <c r="F8" s="112"/>
      <c r="G8" s="113"/>
      <c r="H8" s="14"/>
      <c r="I8" s="111" t="s">
        <v>21</v>
      </c>
      <c r="J8" s="132"/>
      <c r="K8" s="14"/>
      <c r="L8" s="13"/>
      <c r="M8" s="13"/>
      <c r="N8" s="13"/>
    </row>
    <row r="9" spans="1:14" ht="15.75" customHeight="1" thickBot="1">
      <c r="A9" s="41" t="s">
        <v>20</v>
      </c>
      <c r="B9" s="40"/>
      <c r="C9" s="39"/>
      <c r="D9" s="114"/>
      <c r="E9" s="115"/>
      <c r="F9" s="115"/>
      <c r="G9" s="116"/>
      <c r="H9" s="14"/>
      <c r="I9" s="133"/>
      <c r="J9" s="134"/>
      <c r="K9" s="14"/>
      <c r="L9" s="13"/>
      <c r="M9" s="13"/>
      <c r="N9" s="13"/>
    </row>
    <row r="10" spans="1:14" ht="15.75" customHeight="1" thickBot="1">
      <c r="A10" s="38" t="s">
        <v>19</v>
      </c>
      <c r="B10" s="37" t="s">
        <v>18</v>
      </c>
      <c r="C10" s="36" t="s">
        <v>17</v>
      </c>
      <c r="D10" s="114"/>
      <c r="E10" s="115"/>
      <c r="F10" s="115"/>
      <c r="G10" s="116"/>
      <c r="H10" s="14"/>
      <c r="I10" s="135"/>
      <c r="J10" s="136"/>
      <c r="K10" s="14"/>
      <c r="L10" s="13"/>
      <c r="M10" s="13"/>
      <c r="N10" s="13"/>
    </row>
    <row r="11" spans="1:14" ht="47.25" customHeight="1" thickBot="1">
      <c r="A11" s="35" t="str">
        <f>VLOOKUP(B11,B72:C75,2)</f>
        <v>Styrene less than or equal to 32%</v>
      </c>
      <c r="B11" s="34">
        <v>1</v>
      </c>
      <c r="C11" s="102">
        <f>IF(B11=2,B11-1,B11)</f>
        <v>1</v>
      </c>
      <c r="D11" s="114"/>
      <c r="E11" s="115"/>
      <c r="F11" s="115"/>
      <c r="G11" s="116"/>
      <c r="H11" s="14"/>
      <c r="I11" s="33" t="s">
        <v>4</v>
      </c>
      <c r="J11" s="33" t="s">
        <v>16</v>
      </c>
      <c r="K11" s="14"/>
      <c r="L11" s="13"/>
      <c r="M11" s="13"/>
      <c r="N11" s="13"/>
    </row>
    <row r="12" spans="1:14" ht="27" customHeight="1" thickBot="1">
      <c r="A12" s="32"/>
      <c r="B12" s="31"/>
      <c r="C12" s="30" t="s">
        <v>15</v>
      </c>
      <c r="D12" s="114"/>
      <c r="E12" s="115"/>
      <c r="F12" s="115"/>
      <c r="G12" s="116"/>
      <c r="H12" s="14"/>
      <c r="I12" s="137" t="s">
        <v>38</v>
      </c>
      <c r="J12" s="29">
        <f>VLOOKUP(I12,'CAS List'!H2:I776,2)</f>
        <v>111762</v>
      </c>
      <c r="K12" s="14"/>
      <c r="L12" s="13"/>
      <c r="M12" s="13"/>
      <c r="N12" s="13"/>
    </row>
    <row r="13" spans="1:14" ht="18" customHeight="1" thickBot="1">
      <c r="A13" s="28" t="s">
        <v>13</v>
      </c>
      <c r="B13" s="82"/>
      <c r="C13" s="27">
        <v>0</v>
      </c>
      <c r="D13" s="117"/>
      <c r="E13" s="118"/>
      <c r="F13" s="118"/>
      <c r="G13" s="119"/>
      <c r="H13" s="14"/>
      <c r="I13" s="138"/>
      <c r="J13" s="14"/>
      <c r="K13" s="14"/>
      <c r="L13" s="13"/>
      <c r="M13" s="13"/>
      <c r="N13" s="13"/>
    </row>
    <row r="14" spans="1:14" ht="16.5" thickBot="1">
      <c r="A14" s="26" t="s">
        <v>12</v>
      </c>
      <c r="B14" s="139" t="s">
        <v>11</v>
      </c>
      <c r="C14" s="140"/>
      <c r="D14" s="25" t="s">
        <v>847</v>
      </c>
      <c r="E14" s="21"/>
      <c r="F14" s="17"/>
      <c r="G14" s="17"/>
      <c r="H14" s="14"/>
      <c r="I14" s="24"/>
      <c r="J14" s="17"/>
      <c r="K14" s="14"/>
      <c r="L14" s="13"/>
      <c r="M14" s="13"/>
      <c r="N14" s="13"/>
    </row>
    <row r="15" spans="1:15" ht="19.5" customHeight="1" thickBot="1">
      <c r="A15" s="23"/>
      <c r="B15" s="141"/>
      <c r="C15" s="141"/>
      <c r="D15" s="22">
        <f>IF(A15="",B15*8.34,A15)</f>
        <v>0</v>
      </c>
      <c r="E15" s="21"/>
      <c r="F15" s="17"/>
      <c r="G15" s="17"/>
      <c r="H15" s="13"/>
      <c r="I15" s="17"/>
      <c r="J15" s="17"/>
      <c r="K15" s="17"/>
      <c r="L15" s="17"/>
      <c r="M15" s="13"/>
      <c r="N15" s="13"/>
      <c r="O15" s="13"/>
    </row>
    <row r="16" spans="1:15" ht="19.5" customHeight="1">
      <c r="A16" s="142" t="s">
        <v>831</v>
      </c>
      <c r="B16" s="143"/>
      <c r="C16" s="144"/>
      <c r="D16" s="14"/>
      <c r="E16" s="14"/>
      <c r="F16" s="20"/>
      <c r="G16" s="14"/>
      <c r="H16" s="13"/>
      <c r="I16" s="17"/>
      <c r="J16" s="17"/>
      <c r="K16" s="17"/>
      <c r="L16" s="17"/>
      <c r="M16" s="13"/>
      <c r="N16" s="13"/>
      <c r="O16" s="13"/>
    </row>
    <row r="17" spans="1:14" ht="38.25">
      <c r="A17" s="9" t="s">
        <v>4</v>
      </c>
      <c r="B17" s="9" t="s">
        <v>3</v>
      </c>
      <c r="C17" s="9" t="s">
        <v>2</v>
      </c>
      <c r="D17" s="19" t="s">
        <v>10</v>
      </c>
      <c r="E17" s="19" t="s">
        <v>9</v>
      </c>
      <c r="F17" s="19" t="s">
        <v>8</v>
      </c>
      <c r="G17" s="19" t="s">
        <v>7</v>
      </c>
      <c r="H17" s="19" t="s">
        <v>6</v>
      </c>
      <c r="I17" s="18"/>
      <c r="J17" s="17"/>
      <c r="K17" s="17"/>
      <c r="L17" s="13"/>
      <c r="M17" s="13"/>
      <c r="N17" s="13"/>
    </row>
    <row r="18" spans="1:14" ht="12.75">
      <c r="A18" s="6" t="str">
        <f>VLOOKUP(B18,'CAS List'!E2:F777,2,FALSE)</f>
        <v>Styrene</v>
      </c>
      <c r="B18" s="5">
        <v>100425</v>
      </c>
      <c r="C18" s="103"/>
      <c r="D18" s="163">
        <f>IF(C18&lt;33,LOOKUP($C$11,$D$44:$G$44,D50:G50),LOOKUP($B$11,$D$44:$G$44,D50:G50))</f>
        <v>0</v>
      </c>
      <c r="E18" s="16">
        <f>$B$9*$D$15*D18</f>
        <v>0</v>
      </c>
      <c r="F18" s="16">
        <f>$C$9*$D$15*D18</f>
        <v>0</v>
      </c>
      <c r="G18" s="15">
        <f>E18*(1-($C$13/100))</f>
        <v>0</v>
      </c>
      <c r="H18" s="15">
        <f>F18*(1-($C$13/100))</f>
        <v>0</v>
      </c>
      <c r="I18" s="18"/>
      <c r="J18" s="17"/>
      <c r="K18" s="17"/>
      <c r="L18" s="13"/>
      <c r="M18" s="13"/>
      <c r="N18" s="13"/>
    </row>
    <row r="19" spans="1:14" ht="12.75">
      <c r="A19" s="6" t="str">
        <f>VLOOKUP(B19,'CAS List'!E3:F778,2,FALSE)</f>
        <v>Methyl methacrylate</v>
      </c>
      <c r="B19" s="83">
        <v>80626</v>
      </c>
      <c r="C19" s="103"/>
      <c r="D19" s="164">
        <v>0.75</v>
      </c>
      <c r="E19" s="16">
        <f aca="true" t="shared" si="0" ref="E19:E37">$B$9*$D$15*D19</f>
        <v>0</v>
      </c>
      <c r="F19" s="16">
        <f aca="true" t="shared" si="1" ref="F19:F37">$C$9*$D$15*D19</f>
        <v>0</v>
      </c>
      <c r="G19" s="15">
        <f aca="true" t="shared" si="2" ref="G19:G37">E19*(1-($C$13/100))</f>
        <v>0</v>
      </c>
      <c r="H19" s="15">
        <f aca="true" t="shared" si="3" ref="H19:H37">F19*(1-($C$13/100))</f>
        <v>0</v>
      </c>
      <c r="I19" s="17"/>
      <c r="J19" s="17"/>
      <c r="K19" s="17"/>
      <c r="L19" s="13"/>
      <c r="M19" s="13"/>
      <c r="N19" s="13"/>
    </row>
    <row r="20" spans="1:14" ht="12.75">
      <c r="A20" s="6" t="e">
        <f>VLOOKUP(B20,'CAS List'!E4:F779,2,FALSE)</f>
        <v>#N/A</v>
      </c>
      <c r="B20" s="7"/>
      <c r="C20" s="103"/>
      <c r="D20" s="163">
        <f>IF(C20&lt;33,LOOKUP($C$11,$D$44:$G$44,D52:G52),LOOKUP($B$11,$D$44:$G$44,D52:G52))</f>
        <v>0</v>
      </c>
      <c r="E20" s="16">
        <f t="shared" si="0"/>
        <v>0</v>
      </c>
      <c r="F20" s="16">
        <f t="shared" si="1"/>
        <v>0</v>
      </c>
      <c r="G20" s="15">
        <f t="shared" si="2"/>
        <v>0</v>
      </c>
      <c r="H20" s="15">
        <f t="shared" si="3"/>
        <v>0</v>
      </c>
      <c r="I20" s="17"/>
      <c r="J20" s="17"/>
      <c r="K20" s="17"/>
      <c r="L20" s="13"/>
      <c r="M20" s="13"/>
      <c r="N20" s="13"/>
    </row>
    <row r="21" spans="1:14" ht="12.75">
      <c r="A21" s="6" t="e">
        <f>VLOOKUP(B21,'CAS List'!E5:F780,2,FALSE)</f>
        <v>#N/A</v>
      </c>
      <c r="B21" s="5"/>
      <c r="C21" s="103"/>
      <c r="D21" s="163">
        <f aca="true" t="shared" si="4" ref="D21:D37">IF(C21&lt;33,LOOKUP($C$11,$D$44:$G$44,D53:G53),LOOKUP($B$11,$D$44:$G$44,D53:G53))</f>
        <v>0</v>
      </c>
      <c r="E21" s="16">
        <f t="shared" si="0"/>
        <v>0</v>
      </c>
      <c r="F21" s="16">
        <f t="shared" si="1"/>
        <v>0</v>
      </c>
      <c r="G21" s="15">
        <f t="shared" si="2"/>
        <v>0</v>
      </c>
      <c r="H21" s="15">
        <f t="shared" si="3"/>
        <v>0</v>
      </c>
      <c r="I21" s="17"/>
      <c r="J21" s="17"/>
      <c r="K21" s="17"/>
      <c r="L21" s="13"/>
      <c r="M21" s="13"/>
      <c r="N21" s="13"/>
    </row>
    <row r="22" spans="1:14" ht="12.75">
      <c r="A22" s="6" t="e">
        <f>VLOOKUP(B22,'CAS List'!E6:F781,2,FALSE)</f>
        <v>#N/A</v>
      </c>
      <c r="B22" s="5"/>
      <c r="C22" s="103"/>
      <c r="D22" s="163">
        <f t="shared" si="4"/>
        <v>0</v>
      </c>
      <c r="E22" s="16">
        <f t="shared" si="0"/>
        <v>0</v>
      </c>
      <c r="F22" s="16">
        <f t="shared" si="1"/>
        <v>0</v>
      </c>
      <c r="G22" s="15">
        <f t="shared" si="2"/>
        <v>0</v>
      </c>
      <c r="H22" s="15">
        <f t="shared" si="3"/>
        <v>0</v>
      </c>
      <c r="I22" s="17"/>
      <c r="J22" s="17"/>
      <c r="K22" s="17"/>
      <c r="L22" s="13"/>
      <c r="M22" s="13"/>
      <c r="N22" s="13"/>
    </row>
    <row r="23" spans="1:14" ht="12.75">
      <c r="A23" s="6" t="e">
        <f>VLOOKUP(B23,'CAS List'!E7:F782,2,FALSE)</f>
        <v>#N/A</v>
      </c>
      <c r="B23" s="5"/>
      <c r="C23" s="103"/>
      <c r="D23" s="163">
        <f t="shared" si="4"/>
        <v>0</v>
      </c>
      <c r="E23" s="16">
        <f t="shared" si="0"/>
        <v>0</v>
      </c>
      <c r="F23" s="16">
        <f t="shared" si="1"/>
        <v>0</v>
      </c>
      <c r="G23" s="15">
        <f t="shared" si="2"/>
        <v>0</v>
      </c>
      <c r="H23" s="15">
        <f t="shared" si="3"/>
        <v>0</v>
      </c>
      <c r="I23" s="17"/>
      <c r="J23" s="17"/>
      <c r="K23" s="17"/>
      <c r="L23" s="13"/>
      <c r="M23" s="13"/>
      <c r="N23" s="13"/>
    </row>
    <row r="24" spans="1:14" ht="12.75">
      <c r="A24" s="6" t="e">
        <f>VLOOKUP(B24,'CAS List'!E8:F783,2,FALSE)</f>
        <v>#N/A</v>
      </c>
      <c r="B24" s="5"/>
      <c r="C24" s="103"/>
      <c r="D24" s="163">
        <f t="shared" si="4"/>
        <v>0</v>
      </c>
      <c r="E24" s="16">
        <f t="shared" si="0"/>
        <v>0</v>
      </c>
      <c r="F24" s="16">
        <f t="shared" si="1"/>
        <v>0</v>
      </c>
      <c r="G24" s="15">
        <f t="shared" si="2"/>
        <v>0</v>
      </c>
      <c r="H24" s="15">
        <f t="shared" si="3"/>
        <v>0</v>
      </c>
      <c r="I24" s="17"/>
      <c r="J24" s="17"/>
      <c r="K24" s="17"/>
      <c r="L24" s="13"/>
      <c r="M24" s="13"/>
      <c r="N24" s="13"/>
    </row>
    <row r="25" spans="1:14" ht="12.75">
      <c r="A25" s="6" t="e">
        <f>VLOOKUP(B25,'CAS List'!E9:F784,2,FALSE)</f>
        <v>#N/A</v>
      </c>
      <c r="B25" s="5"/>
      <c r="C25" s="103"/>
      <c r="D25" s="163">
        <f t="shared" si="4"/>
        <v>0</v>
      </c>
      <c r="E25" s="16">
        <f t="shared" si="0"/>
        <v>0</v>
      </c>
      <c r="F25" s="16">
        <f t="shared" si="1"/>
        <v>0</v>
      </c>
      <c r="G25" s="15">
        <f t="shared" si="2"/>
        <v>0</v>
      </c>
      <c r="H25" s="15">
        <f t="shared" si="3"/>
        <v>0</v>
      </c>
      <c r="I25" s="17"/>
      <c r="J25" s="17"/>
      <c r="K25" s="17"/>
      <c r="L25" s="13"/>
      <c r="M25" s="13"/>
      <c r="N25" s="13"/>
    </row>
    <row r="26" spans="1:14" ht="12.75">
      <c r="A26" s="6" t="e">
        <f>VLOOKUP(B26,'CAS List'!E10:F785,2,FALSE)</f>
        <v>#N/A</v>
      </c>
      <c r="B26" s="5"/>
      <c r="C26" s="103"/>
      <c r="D26" s="163">
        <f t="shared" si="4"/>
        <v>0</v>
      </c>
      <c r="E26" s="16">
        <f t="shared" si="0"/>
        <v>0</v>
      </c>
      <c r="F26" s="16">
        <f t="shared" si="1"/>
        <v>0</v>
      </c>
      <c r="G26" s="15">
        <f t="shared" si="2"/>
        <v>0</v>
      </c>
      <c r="H26" s="15">
        <f t="shared" si="3"/>
        <v>0</v>
      </c>
      <c r="I26" s="17"/>
      <c r="J26" s="17"/>
      <c r="K26" s="17"/>
      <c r="L26" s="13"/>
      <c r="M26" s="13"/>
      <c r="N26" s="13"/>
    </row>
    <row r="27" spans="1:14" ht="12.75">
      <c r="A27" s="6" t="e">
        <f>VLOOKUP(B27,'CAS List'!E11:F786,2,FALSE)</f>
        <v>#N/A</v>
      </c>
      <c r="B27" s="5"/>
      <c r="C27" s="103"/>
      <c r="D27" s="163">
        <f t="shared" si="4"/>
        <v>0</v>
      </c>
      <c r="E27" s="16">
        <f t="shared" si="0"/>
        <v>0</v>
      </c>
      <c r="F27" s="16">
        <f t="shared" si="1"/>
        <v>0</v>
      </c>
      <c r="G27" s="15">
        <f t="shared" si="2"/>
        <v>0</v>
      </c>
      <c r="H27" s="15">
        <f t="shared" si="3"/>
        <v>0</v>
      </c>
      <c r="I27" s="17"/>
      <c r="J27" s="17"/>
      <c r="K27" s="17"/>
      <c r="L27" s="13"/>
      <c r="M27" s="13"/>
      <c r="N27" s="13"/>
    </row>
    <row r="28" spans="1:14" ht="12.75">
      <c r="A28" s="6" t="e">
        <f>VLOOKUP(B28,'CAS List'!E12:F787,2,FALSE)</f>
        <v>#N/A</v>
      </c>
      <c r="B28" s="5"/>
      <c r="C28" s="103"/>
      <c r="D28" s="163">
        <f t="shared" si="4"/>
        <v>0</v>
      </c>
      <c r="E28" s="16">
        <f t="shared" si="0"/>
        <v>0</v>
      </c>
      <c r="F28" s="16">
        <f t="shared" si="1"/>
        <v>0</v>
      </c>
      <c r="G28" s="15">
        <f t="shared" si="2"/>
        <v>0</v>
      </c>
      <c r="H28" s="15">
        <f t="shared" si="3"/>
        <v>0</v>
      </c>
      <c r="I28" s="17"/>
      <c r="J28" s="17"/>
      <c r="K28" s="17"/>
      <c r="L28" s="13"/>
      <c r="M28" s="13"/>
      <c r="N28" s="13"/>
    </row>
    <row r="29" spans="1:14" ht="12.75">
      <c r="A29" s="6" t="e">
        <f>VLOOKUP(B29,'CAS List'!E13:F788,2,FALSE)</f>
        <v>#N/A</v>
      </c>
      <c r="B29" s="5"/>
      <c r="C29" s="103"/>
      <c r="D29" s="163">
        <f t="shared" si="4"/>
        <v>0</v>
      </c>
      <c r="E29" s="16">
        <f t="shared" si="0"/>
        <v>0</v>
      </c>
      <c r="F29" s="16">
        <f t="shared" si="1"/>
        <v>0</v>
      </c>
      <c r="G29" s="15">
        <f t="shared" si="2"/>
        <v>0</v>
      </c>
      <c r="H29" s="15">
        <f t="shared" si="3"/>
        <v>0</v>
      </c>
      <c r="I29" s="17"/>
      <c r="J29" s="17"/>
      <c r="K29" s="17"/>
      <c r="L29" s="13"/>
      <c r="M29" s="13"/>
      <c r="N29" s="13"/>
    </row>
    <row r="30" spans="1:14" ht="12.75">
      <c r="A30" s="6" t="e">
        <f>VLOOKUP(B30,'CAS List'!E14:F789,2,FALSE)</f>
        <v>#N/A</v>
      </c>
      <c r="B30" s="5"/>
      <c r="C30" s="103"/>
      <c r="D30" s="163">
        <f t="shared" si="4"/>
        <v>0</v>
      </c>
      <c r="E30" s="16">
        <f t="shared" si="0"/>
        <v>0</v>
      </c>
      <c r="F30" s="16">
        <f t="shared" si="1"/>
        <v>0</v>
      </c>
      <c r="G30" s="15">
        <f t="shared" si="2"/>
        <v>0</v>
      </c>
      <c r="H30" s="15">
        <f t="shared" si="3"/>
        <v>0</v>
      </c>
      <c r="I30" s="17"/>
      <c r="J30" s="17"/>
      <c r="K30" s="17"/>
      <c r="L30" s="13"/>
      <c r="M30" s="13"/>
      <c r="N30" s="13"/>
    </row>
    <row r="31" spans="1:14" ht="12.75">
      <c r="A31" s="6" t="e">
        <f>VLOOKUP(B31,'CAS List'!E15:F790,2,FALSE)</f>
        <v>#N/A</v>
      </c>
      <c r="B31" s="5"/>
      <c r="C31" s="103"/>
      <c r="D31" s="163">
        <f t="shared" si="4"/>
        <v>0</v>
      </c>
      <c r="E31" s="16">
        <f t="shared" si="0"/>
        <v>0</v>
      </c>
      <c r="F31" s="16">
        <f t="shared" si="1"/>
        <v>0</v>
      </c>
      <c r="G31" s="15">
        <f t="shared" si="2"/>
        <v>0</v>
      </c>
      <c r="H31" s="15">
        <f t="shared" si="3"/>
        <v>0</v>
      </c>
      <c r="I31" s="17"/>
      <c r="J31" s="17"/>
      <c r="K31" s="17"/>
      <c r="L31" s="13"/>
      <c r="M31" s="13"/>
      <c r="N31" s="13"/>
    </row>
    <row r="32" spans="1:14" ht="12.75">
      <c r="A32" s="6" t="e">
        <f>VLOOKUP(B32,'CAS List'!E16:F791,2,FALSE)</f>
        <v>#N/A</v>
      </c>
      <c r="B32" s="5"/>
      <c r="C32" s="103"/>
      <c r="D32" s="163">
        <f t="shared" si="4"/>
        <v>0</v>
      </c>
      <c r="E32" s="16">
        <f t="shared" si="0"/>
        <v>0</v>
      </c>
      <c r="F32" s="16">
        <f t="shared" si="1"/>
        <v>0</v>
      </c>
      <c r="G32" s="15">
        <f t="shared" si="2"/>
        <v>0</v>
      </c>
      <c r="H32" s="15">
        <f t="shared" si="3"/>
        <v>0</v>
      </c>
      <c r="I32" s="17"/>
      <c r="J32" s="17"/>
      <c r="K32" s="17"/>
      <c r="L32" s="13"/>
      <c r="M32" s="13"/>
      <c r="N32" s="13"/>
    </row>
    <row r="33" spans="1:14" ht="12.75">
      <c r="A33" s="6" t="e">
        <f>VLOOKUP(B33,'CAS List'!E17:F792,2,FALSE)</f>
        <v>#N/A</v>
      </c>
      <c r="B33" s="5"/>
      <c r="C33" s="103"/>
      <c r="D33" s="163">
        <f t="shared" si="4"/>
        <v>0</v>
      </c>
      <c r="E33" s="16">
        <f t="shared" si="0"/>
        <v>0</v>
      </c>
      <c r="F33" s="16">
        <f t="shared" si="1"/>
        <v>0</v>
      </c>
      <c r="G33" s="15">
        <f t="shared" si="2"/>
        <v>0</v>
      </c>
      <c r="H33" s="15">
        <f t="shared" si="3"/>
        <v>0</v>
      </c>
      <c r="I33" s="17"/>
      <c r="J33" s="17"/>
      <c r="K33" s="17"/>
      <c r="L33" s="13"/>
      <c r="M33" s="13"/>
      <c r="N33" s="13"/>
    </row>
    <row r="34" spans="1:14" ht="12.75">
      <c r="A34" s="6" t="e">
        <f>VLOOKUP(B34,'CAS List'!E18:F793,2,FALSE)</f>
        <v>#N/A</v>
      </c>
      <c r="B34" s="5"/>
      <c r="C34" s="103"/>
      <c r="D34" s="163">
        <f t="shared" si="4"/>
        <v>0</v>
      </c>
      <c r="E34" s="16">
        <f t="shared" si="0"/>
        <v>0</v>
      </c>
      <c r="F34" s="16">
        <f t="shared" si="1"/>
        <v>0</v>
      </c>
      <c r="G34" s="15">
        <f t="shared" si="2"/>
        <v>0</v>
      </c>
      <c r="H34" s="15">
        <f t="shared" si="3"/>
        <v>0</v>
      </c>
      <c r="I34" s="17"/>
      <c r="J34" s="17"/>
      <c r="K34" s="17"/>
      <c r="L34" s="13"/>
      <c r="M34" s="13"/>
      <c r="N34" s="13"/>
    </row>
    <row r="35" spans="1:14" ht="12.75">
      <c r="A35" s="6" t="e">
        <f>VLOOKUP(B35,'CAS List'!E19:F794,2,FALSE)</f>
        <v>#N/A</v>
      </c>
      <c r="B35" s="5"/>
      <c r="C35" s="103"/>
      <c r="D35" s="163">
        <f t="shared" si="4"/>
        <v>0</v>
      </c>
      <c r="E35" s="16">
        <f t="shared" si="0"/>
        <v>0</v>
      </c>
      <c r="F35" s="16">
        <f t="shared" si="1"/>
        <v>0</v>
      </c>
      <c r="G35" s="15">
        <f t="shared" si="2"/>
        <v>0</v>
      </c>
      <c r="H35" s="15">
        <f t="shared" si="3"/>
        <v>0</v>
      </c>
      <c r="I35" s="17"/>
      <c r="J35" s="17"/>
      <c r="K35" s="17"/>
      <c r="L35" s="13"/>
      <c r="M35" s="13"/>
      <c r="N35" s="13"/>
    </row>
    <row r="36" spans="1:13" ht="12.75">
      <c r="A36" s="6" t="e">
        <f>VLOOKUP(B36,'CAS List'!E20:F795,2,FALSE)</f>
        <v>#N/A</v>
      </c>
      <c r="B36" s="5"/>
      <c r="C36" s="103"/>
      <c r="D36" s="163">
        <f t="shared" si="4"/>
        <v>0</v>
      </c>
      <c r="E36" s="16">
        <f t="shared" si="0"/>
        <v>0</v>
      </c>
      <c r="F36" s="16">
        <f t="shared" si="1"/>
        <v>0</v>
      </c>
      <c r="G36" s="15">
        <f t="shared" si="2"/>
        <v>0</v>
      </c>
      <c r="H36" s="15">
        <f t="shared" si="3"/>
        <v>0</v>
      </c>
      <c r="I36" s="14"/>
      <c r="J36" s="14"/>
      <c r="K36" s="13"/>
      <c r="L36" s="13"/>
      <c r="M36" s="13"/>
    </row>
    <row r="37" spans="1:13" ht="12.75">
      <c r="A37" s="6" t="e">
        <f>VLOOKUP(B37,'CAS List'!E21:F796,2,FALSE)</f>
        <v>#N/A</v>
      </c>
      <c r="B37" s="5"/>
      <c r="C37" s="103"/>
      <c r="D37" s="163">
        <f t="shared" si="4"/>
        <v>0</v>
      </c>
      <c r="E37" s="16">
        <f t="shared" si="0"/>
        <v>0</v>
      </c>
      <c r="F37" s="16">
        <f t="shared" si="1"/>
        <v>0</v>
      </c>
      <c r="G37" s="15">
        <f t="shared" si="2"/>
        <v>0</v>
      </c>
      <c r="H37" s="15">
        <f t="shared" si="3"/>
        <v>0</v>
      </c>
      <c r="I37" s="14"/>
      <c r="J37" s="14"/>
      <c r="K37" s="13"/>
      <c r="L37" s="13"/>
      <c r="M37" s="13"/>
    </row>
    <row r="38" spans="1:14" ht="12.75">
      <c r="A38" s="14"/>
      <c r="B38" s="13"/>
      <c r="C38" s="14"/>
      <c r="D38" s="14"/>
      <c r="E38" s="14"/>
      <c r="F38" s="14"/>
      <c r="G38" s="13"/>
      <c r="H38" s="14"/>
      <c r="I38" s="14"/>
      <c r="J38" s="14"/>
      <c r="K38" s="14"/>
      <c r="L38" s="13"/>
      <c r="M38" s="13"/>
      <c r="N38" s="13"/>
    </row>
    <row r="39" spans="1:14" ht="12.75">
      <c r="A39" s="104" t="s">
        <v>841</v>
      </c>
      <c r="B39" s="104"/>
      <c r="C39" s="104"/>
      <c r="D39" s="104"/>
      <c r="E39" s="104"/>
      <c r="F39" s="104"/>
      <c r="G39" s="104"/>
      <c r="H39" s="104"/>
      <c r="I39" s="14"/>
      <c r="J39" s="14"/>
      <c r="K39" s="14"/>
      <c r="L39" s="13"/>
      <c r="M39" s="13"/>
      <c r="N39" s="13"/>
    </row>
    <row r="40" spans="1:14" ht="12.75">
      <c r="A40" s="105" t="s">
        <v>842</v>
      </c>
      <c r="B40" s="106"/>
      <c r="C40" s="106"/>
      <c r="D40" s="106"/>
      <c r="E40" s="106"/>
      <c r="F40" s="106"/>
      <c r="G40" s="106"/>
      <c r="H40" s="107"/>
      <c r="I40" s="14"/>
      <c r="J40" s="14"/>
      <c r="K40" s="14"/>
      <c r="L40" s="13"/>
      <c r="M40" s="13"/>
      <c r="N40" s="13"/>
    </row>
    <row r="41" spans="1:14" ht="27" customHeight="1">
      <c r="A41" s="108"/>
      <c r="B41" s="109"/>
      <c r="C41" s="109"/>
      <c r="D41" s="109"/>
      <c r="E41" s="109"/>
      <c r="F41" s="109"/>
      <c r="G41" s="109"/>
      <c r="H41" s="110"/>
      <c r="I41" s="14"/>
      <c r="J41" s="14"/>
      <c r="K41" s="14"/>
      <c r="L41" s="13"/>
      <c r="M41" s="13"/>
      <c r="N41" s="13"/>
    </row>
    <row r="42" spans="1:15" ht="12.75">
      <c r="A42" s="14"/>
      <c r="B42" s="13"/>
      <c r="C42" s="14"/>
      <c r="D42" s="14"/>
      <c r="E42" s="14"/>
      <c r="F42" s="14"/>
      <c r="G42" s="13"/>
      <c r="H42" s="13"/>
      <c r="K42" s="14"/>
      <c r="L42" s="14"/>
      <c r="M42" s="13"/>
      <c r="N42" s="13"/>
      <c r="O42" s="13"/>
    </row>
    <row r="43" spans="1:12" ht="12.75">
      <c r="A43" s="14"/>
      <c r="B43" s="13"/>
      <c r="C43" s="14"/>
      <c r="D43" s="14"/>
      <c r="E43" s="14"/>
      <c r="F43" s="14"/>
      <c r="G43" s="13"/>
      <c r="H43"/>
      <c r="L43" s="1"/>
    </row>
    <row r="44" spans="2:12" ht="12.75">
      <c r="B44" s="1"/>
      <c r="C44" s="12"/>
      <c r="D44" s="10">
        <v>1</v>
      </c>
      <c r="E44" s="10">
        <v>2</v>
      </c>
      <c r="F44" s="11"/>
      <c r="G44" s="10"/>
      <c r="H44"/>
      <c r="L44" s="1"/>
    </row>
    <row r="45" spans="2:12" ht="12.75">
      <c r="B45" s="1"/>
      <c r="C45" s="145" t="s">
        <v>5</v>
      </c>
      <c r="D45" s="148" t="s">
        <v>1</v>
      </c>
      <c r="E45" s="148" t="s">
        <v>0</v>
      </c>
      <c r="F45" s="148"/>
      <c r="G45" s="148"/>
      <c r="H45"/>
      <c r="L45" s="1"/>
    </row>
    <row r="46" spans="2:12" ht="12.75">
      <c r="B46" s="1"/>
      <c r="C46" s="146"/>
      <c r="D46" s="149"/>
      <c r="E46" s="149"/>
      <c r="F46" s="149"/>
      <c r="G46" s="149"/>
      <c r="H46"/>
      <c r="L46" s="1"/>
    </row>
    <row r="47" spans="2:7" ht="12.75">
      <c r="B47" s="1"/>
      <c r="C47" s="146"/>
      <c r="D47" s="149"/>
      <c r="E47" s="149"/>
      <c r="F47" s="149"/>
      <c r="G47" s="149"/>
    </row>
    <row r="48" spans="2:7" ht="12.75">
      <c r="B48" s="1"/>
      <c r="C48" s="147"/>
      <c r="D48" s="150"/>
      <c r="E48" s="150"/>
      <c r="F48" s="150"/>
      <c r="G48" s="150"/>
    </row>
    <row r="49" spans="1:7" s="1" customFormat="1" ht="12.75">
      <c r="A49" s="9" t="s">
        <v>4</v>
      </c>
      <c r="B49" s="3" t="s">
        <v>3</v>
      </c>
      <c r="C49" s="9" t="s">
        <v>2</v>
      </c>
      <c r="D49" s="8"/>
      <c r="E49" s="8"/>
      <c r="F49" s="8"/>
      <c r="G49"/>
    </row>
    <row r="50" spans="1:7" s="1" customFormat="1" ht="12.75">
      <c r="A50" s="6" t="str">
        <f aca="true" t="shared" si="5" ref="A50:C65">A18</f>
        <v>Styrene</v>
      </c>
      <c r="B50" s="160">
        <f t="shared" si="5"/>
        <v>100425</v>
      </c>
      <c r="C50" s="161">
        <f t="shared" si="5"/>
        <v>0</v>
      </c>
      <c r="D50" s="4">
        <f>0.325*(C50/100)</f>
        <v>0</v>
      </c>
      <c r="E50" s="4">
        <f>(0.73*(1.03646*(C50/100)-0.195))</f>
        <v>-0.14235</v>
      </c>
      <c r="F50" s="4"/>
      <c r="G50" s="4"/>
    </row>
    <row r="51" spans="1:7" s="1" customFormat="1" ht="12.75">
      <c r="A51" s="6" t="str">
        <f t="shared" si="5"/>
        <v>Methyl methacrylate</v>
      </c>
      <c r="B51" s="162">
        <f t="shared" si="5"/>
        <v>80626</v>
      </c>
      <c r="C51" s="161">
        <f t="shared" si="5"/>
        <v>0</v>
      </c>
      <c r="D51" s="101">
        <f aca="true" t="shared" si="6" ref="D51:D69">0.325*(C51/100)</f>
        <v>0</v>
      </c>
      <c r="E51" s="101">
        <f aca="true" t="shared" si="7" ref="E51:E69">(0.73*(1.03646*(C51/100)-0.195))</f>
        <v>-0.14235</v>
      </c>
      <c r="F51" s="4"/>
      <c r="G51" s="4"/>
    </row>
    <row r="52" spans="1:7" s="1" customFormat="1" ht="12.75">
      <c r="A52" s="6" t="e">
        <f t="shared" si="5"/>
        <v>#N/A</v>
      </c>
      <c r="B52" s="162">
        <f t="shared" si="5"/>
        <v>0</v>
      </c>
      <c r="C52" s="161">
        <f t="shared" si="5"/>
        <v>0</v>
      </c>
      <c r="D52" s="101">
        <f t="shared" si="6"/>
        <v>0</v>
      </c>
      <c r="E52" s="101">
        <f t="shared" si="7"/>
        <v>-0.14235</v>
      </c>
      <c r="F52" s="4"/>
      <c r="G52" s="4"/>
    </row>
    <row r="53" spans="1:7" s="1" customFormat="1" ht="12.75">
      <c r="A53" s="6" t="e">
        <f t="shared" si="5"/>
        <v>#N/A</v>
      </c>
      <c r="B53" s="160">
        <f t="shared" si="5"/>
        <v>0</v>
      </c>
      <c r="C53" s="161">
        <f t="shared" si="5"/>
        <v>0</v>
      </c>
      <c r="D53" s="101">
        <f t="shared" si="6"/>
        <v>0</v>
      </c>
      <c r="E53" s="101">
        <f t="shared" si="7"/>
        <v>-0.14235</v>
      </c>
      <c r="F53" s="4"/>
      <c r="G53" s="4"/>
    </row>
    <row r="54" spans="1:7" s="1" customFormat="1" ht="12.75">
      <c r="A54" s="6" t="e">
        <f t="shared" si="5"/>
        <v>#N/A</v>
      </c>
      <c r="B54" s="160">
        <f t="shared" si="5"/>
        <v>0</v>
      </c>
      <c r="C54" s="161">
        <f t="shared" si="5"/>
        <v>0</v>
      </c>
      <c r="D54" s="101">
        <f t="shared" si="6"/>
        <v>0</v>
      </c>
      <c r="E54" s="101">
        <f t="shared" si="7"/>
        <v>-0.14235</v>
      </c>
      <c r="F54" s="4"/>
      <c r="G54" s="4"/>
    </row>
    <row r="55" spans="1:7" s="1" customFormat="1" ht="12.75">
      <c r="A55" s="6" t="e">
        <f t="shared" si="5"/>
        <v>#N/A</v>
      </c>
      <c r="B55" s="160">
        <f t="shared" si="5"/>
        <v>0</v>
      </c>
      <c r="C55" s="161">
        <f t="shared" si="5"/>
        <v>0</v>
      </c>
      <c r="D55" s="101">
        <f t="shared" si="6"/>
        <v>0</v>
      </c>
      <c r="E55" s="101">
        <f t="shared" si="7"/>
        <v>-0.14235</v>
      </c>
      <c r="F55" s="4"/>
      <c r="G55" s="4"/>
    </row>
    <row r="56" spans="1:7" s="1" customFormat="1" ht="12.75">
      <c r="A56" s="6" t="e">
        <f t="shared" si="5"/>
        <v>#N/A</v>
      </c>
      <c r="B56" s="160">
        <f t="shared" si="5"/>
        <v>0</v>
      </c>
      <c r="C56" s="161">
        <f t="shared" si="5"/>
        <v>0</v>
      </c>
      <c r="D56" s="101">
        <f t="shared" si="6"/>
        <v>0</v>
      </c>
      <c r="E56" s="101">
        <f t="shared" si="7"/>
        <v>-0.14235</v>
      </c>
      <c r="F56" s="4"/>
      <c r="G56" s="4"/>
    </row>
    <row r="57" spans="1:7" s="1" customFormat="1" ht="12.75">
      <c r="A57" s="6" t="e">
        <f t="shared" si="5"/>
        <v>#N/A</v>
      </c>
      <c r="B57" s="160">
        <f t="shared" si="5"/>
        <v>0</v>
      </c>
      <c r="C57" s="161">
        <f t="shared" si="5"/>
        <v>0</v>
      </c>
      <c r="D57" s="101">
        <f t="shared" si="6"/>
        <v>0</v>
      </c>
      <c r="E57" s="101">
        <f t="shared" si="7"/>
        <v>-0.14235</v>
      </c>
      <c r="F57" s="4"/>
      <c r="G57" s="4"/>
    </row>
    <row r="58" spans="1:7" s="1" customFormat="1" ht="12.75">
      <c r="A58" s="6" t="e">
        <f t="shared" si="5"/>
        <v>#N/A</v>
      </c>
      <c r="B58" s="160">
        <f t="shared" si="5"/>
        <v>0</v>
      </c>
      <c r="C58" s="161">
        <f t="shared" si="5"/>
        <v>0</v>
      </c>
      <c r="D58" s="101">
        <f t="shared" si="6"/>
        <v>0</v>
      </c>
      <c r="E58" s="101">
        <f t="shared" si="7"/>
        <v>-0.14235</v>
      </c>
      <c r="F58" s="4"/>
      <c r="G58" s="4"/>
    </row>
    <row r="59" spans="1:7" s="1" customFormat="1" ht="12.75">
      <c r="A59" s="6" t="e">
        <f t="shared" si="5"/>
        <v>#N/A</v>
      </c>
      <c r="B59" s="160">
        <f t="shared" si="5"/>
        <v>0</v>
      </c>
      <c r="C59" s="161">
        <f t="shared" si="5"/>
        <v>0</v>
      </c>
      <c r="D59" s="101">
        <f t="shared" si="6"/>
        <v>0</v>
      </c>
      <c r="E59" s="101">
        <f t="shared" si="7"/>
        <v>-0.14235</v>
      </c>
      <c r="F59" s="4"/>
      <c r="G59" s="4"/>
    </row>
    <row r="60" spans="1:7" s="1" customFormat="1" ht="12.75">
      <c r="A60" s="6" t="e">
        <f t="shared" si="5"/>
        <v>#N/A</v>
      </c>
      <c r="B60" s="160">
        <f t="shared" si="5"/>
        <v>0</v>
      </c>
      <c r="C60" s="161">
        <f t="shared" si="5"/>
        <v>0</v>
      </c>
      <c r="D60" s="101">
        <f t="shared" si="6"/>
        <v>0</v>
      </c>
      <c r="E60" s="101">
        <f t="shared" si="7"/>
        <v>-0.14235</v>
      </c>
      <c r="F60" s="4"/>
      <c r="G60" s="4"/>
    </row>
    <row r="61" spans="1:7" s="1" customFormat="1" ht="12.75">
      <c r="A61" s="6" t="e">
        <f t="shared" si="5"/>
        <v>#N/A</v>
      </c>
      <c r="B61" s="160">
        <f t="shared" si="5"/>
        <v>0</v>
      </c>
      <c r="C61" s="161">
        <f t="shared" si="5"/>
        <v>0</v>
      </c>
      <c r="D61" s="101">
        <f t="shared" si="6"/>
        <v>0</v>
      </c>
      <c r="E61" s="101">
        <f t="shared" si="7"/>
        <v>-0.14235</v>
      </c>
      <c r="F61" s="4"/>
      <c r="G61" s="4"/>
    </row>
    <row r="62" spans="1:7" s="1" customFormat="1" ht="12.75">
      <c r="A62" s="6" t="e">
        <f t="shared" si="5"/>
        <v>#N/A</v>
      </c>
      <c r="B62" s="160">
        <f t="shared" si="5"/>
        <v>0</v>
      </c>
      <c r="C62" s="161">
        <f t="shared" si="5"/>
        <v>0</v>
      </c>
      <c r="D62" s="101">
        <f t="shared" si="6"/>
        <v>0</v>
      </c>
      <c r="E62" s="101">
        <f t="shared" si="7"/>
        <v>-0.14235</v>
      </c>
      <c r="F62" s="4"/>
      <c r="G62" s="4"/>
    </row>
    <row r="63" spans="1:7" s="1" customFormat="1" ht="12.75">
      <c r="A63" s="6" t="e">
        <f t="shared" si="5"/>
        <v>#N/A</v>
      </c>
      <c r="B63" s="160">
        <f t="shared" si="5"/>
        <v>0</v>
      </c>
      <c r="C63" s="161">
        <f t="shared" si="5"/>
        <v>0</v>
      </c>
      <c r="D63" s="101">
        <f t="shared" si="6"/>
        <v>0</v>
      </c>
      <c r="E63" s="101">
        <f t="shared" si="7"/>
        <v>-0.14235</v>
      </c>
      <c r="F63" s="4"/>
      <c r="G63" s="4"/>
    </row>
    <row r="64" spans="1:7" s="1" customFormat="1" ht="12.75">
      <c r="A64" s="6" t="e">
        <f t="shared" si="5"/>
        <v>#N/A</v>
      </c>
      <c r="B64" s="160">
        <f t="shared" si="5"/>
        <v>0</v>
      </c>
      <c r="C64" s="161">
        <f t="shared" si="5"/>
        <v>0</v>
      </c>
      <c r="D64" s="101">
        <f t="shared" si="6"/>
        <v>0</v>
      </c>
      <c r="E64" s="101">
        <f t="shared" si="7"/>
        <v>-0.14235</v>
      </c>
      <c r="F64" s="4"/>
      <c r="G64" s="4"/>
    </row>
    <row r="65" spans="1:7" s="1" customFormat="1" ht="12.75">
      <c r="A65" s="6" t="e">
        <f t="shared" si="5"/>
        <v>#N/A</v>
      </c>
      <c r="B65" s="160">
        <f t="shared" si="5"/>
        <v>0</v>
      </c>
      <c r="C65" s="161">
        <f t="shared" si="5"/>
        <v>0</v>
      </c>
      <c r="D65" s="101">
        <f t="shared" si="6"/>
        <v>0</v>
      </c>
      <c r="E65" s="101">
        <f t="shared" si="7"/>
        <v>-0.14235</v>
      </c>
      <c r="F65" s="4"/>
      <c r="G65" s="4"/>
    </row>
    <row r="66" spans="1:7" s="1" customFormat="1" ht="12.75">
      <c r="A66" s="6" t="e">
        <f aca="true" t="shared" si="8" ref="A66:C69">A34</f>
        <v>#N/A</v>
      </c>
      <c r="B66" s="160">
        <f t="shared" si="8"/>
        <v>0</v>
      </c>
      <c r="C66" s="161">
        <f t="shared" si="8"/>
        <v>0</v>
      </c>
      <c r="D66" s="101">
        <f t="shared" si="6"/>
        <v>0</v>
      </c>
      <c r="E66" s="101">
        <f t="shared" si="7"/>
        <v>-0.14235</v>
      </c>
      <c r="F66" s="4"/>
      <c r="G66" s="4"/>
    </row>
    <row r="67" spans="1:7" s="1" customFormat="1" ht="12.75">
      <c r="A67" s="6" t="e">
        <f t="shared" si="8"/>
        <v>#N/A</v>
      </c>
      <c r="B67" s="160">
        <f t="shared" si="8"/>
        <v>0</v>
      </c>
      <c r="C67" s="161">
        <f t="shared" si="8"/>
        <v>0</v>
      </c>
      <c r="D67" s="101">
        <f t="shared" si="6"/>
        <v>0</v>
      </c>
      <c r="E67" s="101">
        <f t="shared" si="7"/>
        <v>-0.14235</v>
      </c>
      <c r="F67" s="4"/>
      <c r="G67" s="4"/>
    </row>
    <row r="68" spans="1:7" s="1" customFormat="1" ht="12.75">
      <c r="A68" s="6" t="e">
        <f t="shared" si="8"/>
        <v>#N/A</v>
      </c>
      <c r="B68" s="160">
        <f t="shared" si="8"/>
        <v>0</v>
      </c>
      <c r="C68" s="161">
        <f t="shared" si="8"/>
        <v>0</v>
      </c>
      <c r="D68" s="101">
        <f t="shared" si="6"/>
        <v>0</v>
      </c>
      <c r="E68" s="101">
        <f t="shared" si="7"/>
        <v>-0.14235</v>
      </c>
      <c r="F68" s="4"/>
      <c r="G68" s="4"/>
    </row>
    <row r="69" spans="1:7" s="1" customFormat="1" ht="12.75">
      <c r="A69" s="6" t="e">
        <f t="shared" si="8"/>
        <v>#N/A</v>
      </c>
      <c r="B69" s="160">
        <f t="shared" si="8"/>
        <v>0</v>
      </c>
      <c r="C69" s="161">
        <f t="shared" si="8"/>
        <v>0</v>
      </c>
      <c r="D69" s="101">
        <f t="shared" si="6"/>
        <v>0</v>
      </c>
      <c r="E69" s="101">
        <f t="shared" si="7"/>
        <v>-0.14235</v>
      </c>
      <c r="F69" s="4"/>
      <c r="G69" s="4"/>
    </row>
    <row r="72" spans="2:7" s="1" customFormat="1" ht="38.25">
      <c r="B72" s="3">
        <v>1</v>
      </c>
      <c r="C72" s="2" t="s">
        <v>1</v>
      </c>
      <c r="G72"/>
    </row>
    <row r="73" spans="2:7" s="1" customFormat="1" ht="51">
      <c r="B73" s="3">
        <v>2</v>
      </c>
      <c r="C73" s="2" t="s">
        <v>0</v>
      </c>
      <c r="G73"/>
    </row>
    <row r="74" spans="2:7" s="1" customFormat="1" ht="12.75">
      <c r="B74" s="3"/>
      <c r="C74" s="2"/>
      <c r="G74"/>
    </row>
    <row r="75" spans="2:7" s="1" customFormat="1" ht="12.75">
      <c r="B75" s="3"/>
      <c r="C75" s="2"/>
      <c r="G75"/>
    </row>
  </sheetData>
  <sheetProtection/>
  <mergeCells count="18">
    <mergeCell ref="C45:C48"/>
    <mergeCell ref="D45:D48"/>
    <mergeCell ref="E45:E48"/>
    <mergeCell ref="F45:F48"/>
    <mergeCell ref="G45:G48"/>
    <mergeCell ref="B1:G1"/>
    <mergeCell ref="B2:G2"/>
    <mergeCell ref="B3:C3"/>
    <mergeCell ref="E3:F3"/>
    <mergeCell ref="D7:G7"/>
    <mergeCell ref="A39:H39"/>
    <mergeCell ref="A40:H41"/>
    <mergeCell ref="I8:J10"/>
    <mergeCell ref="I12:I13"/>
    <mergeCell ref="B14:C14"/>
    <mergeCell ref="B15:C15"/>
    <mergeCell ref="A16:C16"/>
    <mergeCell ref="D8:G13"/>
  </mergeCells>
  <dataValidations count="2">
    <dataValidation type="list" allowBlank="1" showInputMessage="1" showErrorMessage="1" sqref="B11">
      <formula1>$B$72:$B$75</formula1>
    </dataValidation>
    <dataValidation type="list" allowBlank="1" showInputMessage="1" showErrorMessage="1" sqref="I12:I13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27.75" customHeight="1" thickBot="1">
      <c r="A1" s="61" t="s">
        <v>33</v>
      </c>
      <c r="B1" s="120" t="s">
        <v>835</v>
      </c>
      <c r="C1" s="121"/>
      <c r="D1" s="121"/>
      <c r="E1" s="121"/>
      <c r="F1" s="121"/>
      <c r="G1" s="122"/>
      <c r="H1" s="14"/>
      <c r="I1" s="14"/>
      <c r="J1" s="14"/>
      <c r="K1" s="14"/>
      <c r="L1" s="13"/>
      <c r="M1" s="13"/>
      <c r="N1" s="13"/>
    </row>
    <row r="2" spans="1:14" ht="39.75" customHeight="1" thickBot="1">
      <c r="A2" s="60" t="s">
        <v>32</v>
      </c>
      <c r="B2" s="123" t="s">
        <v>834</v>
      </c>
      <c r="C2" s="124"/>
      <c r="D2" s="124"/>
      <c r="E2" s="124"/>
      <c r="F2" s="124"/>
      <c r="G2" s="125"/>
      <c r="H2" s="14"/>
      <c r="I2" s="14"/>
      <c r="J2" s="14"/>
      <c r="K2" s="14"/>
      <c r="L2" s="13"/>
      <c r="M2" s="13"/>
      <c r="N2" s="13"/>
    </row>
    <row r="3" spans="1:14" ht="13.5" thickBot="1">
      <c r="A3" s="59" t="s">
        <v>31</v>
      </c>
      <c r="B3" s="126" t="s">
        <v>30</v>
      </c>
      <c r="C3" s="127"/>
      <c r="D3" s="58" t="s">
        <v>29</v>
      </c>
      <c r="E3" s="128">
        <v>42677</v>
      </c>
      <c r="F3" s="128"/>
      <c r="G3" s="57"/>
      <c r="H3" s="14"/>
      <c r="I3" s="14"/>
      <c r="J3" s="14"/>
      <c r="K3" s="14"/>
      <c r="L3" s="13"/>
      <c r="M3" s="13"/>
      <c r="N3" s="13"/>
    </row>
    <row r="4" spans="1:14" ht="12.75">
      <c r="A4" s="56" t="s">
        <v>28</v>
      </c>
      <c r="B4" s="55"/>
      <c r="C4" s="55"/>
      <c r="D4" s="54"/>
      <c r="E4" s="14"/>
      <c r="F4" s="17"/>
      <c r="G4" s="53"/>
      <c r="H4" s="14"/>
      <c r="I4" s="14"/>
      <c r="J4" s="14"/>
      <c r="K4" s="14"/>
      <c r="L4" s="13"/>
      <c r="M4" s="13"/>
      <c r="N4" s="13"/>
    </row>
    <row r="5" spans="1:14" ht="12.75">
      <c r="A5" s="56" t="s">
        <v>27</v>
      </c>
      <c r="B5" s="55"/>
      <c r="C5" s="55"/>
      <c r="D5" s="54"/>
      <c r="E5" s="14"/>
      <c r="F5" s="17"/>
      <c r="G5" s="53"/>
      <c r="H5" s="14"/>
      <c r="I5" s="14"/>
      <c r="J5" s="14"/>
      <c r="K5" s="14"/>
      <c r="L5" s="13"/>
      <c r="M5" s="13"/>
      <c r="N5" s="13"/>
    </row>
    <row r="6" spans="1:14" ht="13.5" thickBot="1">
      <c r="A6" s="52" t="s">
        <v>26</v>
      </c>
      <c r="B6" s="51"/>
      <c r="C6" s="51"/>
      <c r="D6" s="50"/>
      <c r="E6" s="49"/>
      <c r="F6" s="49"/>
      <c r="G6" s="48"/>
      <c r="H6" s="14"/>
      <c r="I6" s="14"/>
      <c r="J6" s="14"/>
      <c r="K6" s="14"/>
      <c r="L6" s="13"/>
      <c r="M6" s="13"/>
      <c r="N6" s="13"/>
    </row>
    <row r="7" spans="1:14" ht="15.75" customHeight="1" thickBot="1" thickTop="1">
      <c r="A7" s="47" t="s">
        <v>25</v>
      </c>
      <c r="B7" s="46"/>
      <c r="C7" s="45"/>
      <c r="D7" s="129" t="s">
        <v>24</v>
      </c>
      <c r="E7" s="130"/>
      <c r="F7" s="130"/>
      <c r="G7" s="131"/>
      <c r="H7" s="14"/>
      <c r="I7" s="14"/>
      <c r="J7" s="14"/>
      <c r="K7" s="14"/>
      <c r="L7" s="13"/>
      <c r="M7" s="13"/>
      <c r="N7" s="13"/>
    </row>
    <row r="8" spans="1:14" ht="15.75" customHeight="1" thickBot="1">
      <c r="A8" s="44"/>
      <c r="B8" s="43" t="s">
        <v>23</v>
      </c>
      <c r="C8" s="42" t="s">
        <v>22</v>
      </c>
      <c r="D8" s="111" t="s">
        <v>850</v>
      </c>
      <c r="E8" s="112"/>
      <c r="F8" s="112"/>
      <c r="G8" s="113"/>
      <c r="H8" s="14"/>
      <c r="I8" s="111" t="s">
        <v>21</v>
      </c>
      <c r="J8" s="132"/>
      <c r="K8" s="14"/>
      <c r="L8" s="13"/>
      <c r="M8" s="13"/>
      <c r="N8" s="13"/>
    </row>
    <row r="9" spans="1:14" ht="15.75" customHeight="1" thickBot="1">
      <c r="A9" s="41" t="s">
        <v>20</v>
      </c>
      <c r="B9" s="40"/>
      <c r="C9" s="39"/>
      <c r="D9" s="114"/>
      <c r="E9" s="115"/>
      <c r="F9" s="115"/>
      <c r="G9" s="116"/>
      <c r="H9" s="14"/>
      <c r="I9" s="133"/>
      <c r="J9" s="134"/>
      <c r="K9" s="14"/>
      <c r="L9" s="13"/>
      <c r="M9" s="13"/>
      <c r="N9" s="13"/>
    </row>
    <row r="10" spans="1:14" ht="15.75" customHeight="1" thickBot="1">
      <c r="A10" s="38" t="s">
        <v>19</v>
      </c>
      <c r="B10" s="37" t="s">
        <v>18</v>
      </c>
      <c r="C10" s="36"/>
      <c r="D10" s="114"/>
      <c r="E10" s="115"/>
      <c r="F10" s="115"/>
      <c r="G10" s="116"/>
      <c r="H10" s="14"/>
      <c r="I10" s="135"/>
      <c r="J10" s="136"/>
      <c r="K10" s="14"/>
      <c r="L10" s="13"/>
      <c r="M10" s="13"/>
      <c r="N10" s="13"/>
    </row>
    <row r="11" spans="1:14" ht="48" customHeight="1" thickBot="1">
      <c r="A11" s="35" t="str">
        <f>VLOOKUP(B11,B72:C75,2)</f>
        <v>Vapor Suppresant</v>
      </c>
      <c r="B11" s="34">
        <v>2</v>
      </c>
      <c r="C11" s="85"/>
      <c r="D11" s="114"/>
      <c r="E11" s="115"/>
      <c r="F11" s="115"/>
      <c r="G11" s="116"/>
      <c r="H11" s="14"/>
      <c r="I11" s="33" t="s">
        <v>4</v>
      </c>
      <c r="J11" s="33" t="s">
        <v>16</v>
      </c>
      <c r="K11" s="14"/>
      <c r="L11" s="13"/>
      <c r="M11" s="13"/>
      <c r="N11" s="13"/>
    </row>
    <row r="12" spans="1:14" ht="27" customHeight="1" thickBot="1">
      <c r="A12" s="32"/>
      <c r="B12" s="31"/>
      <c r="C12" s="30" t="s">
        <v>15</v>
      </c>
      <c r="D12" s="114"/>
      <c r="E12" s="115"/>
      <c r="F12" s="115"/>
      <c r="G12" s="116"/>
      <c r="H12" s="14"/>
      <c r="I12" s="137" t="s">
        <v>738</v>
      </c>
      <c r="J12" s="29">
        <f>VLOOKUP(I12,'CAS List'!H2:I776,2)</f>
        <v>528290</v>
      </c>
      <c r="K12" s="14"/>
      <c r="L12" s="13"/>
      <c r="M12" s="13"/>
      <c r="N12" s="13"/>
    </row>
    <row r="13" spans="1:14" ht="18" customHeight="1" thickBot="1">
      <c r="A13" s="28" t="s">
        <v>13</v>
      </c>
      <c r="B13" s="82"/>
      <c r="C13" s="27">
        <v>0</v>
      </c>
      <c r="D13" s="117"/>
      <c r="E13" s="118"/>
      <c r="F13" s="118"/>
      <c r="G13" s="119"/>
      <c r="H13" s="14"/>
      <c r="I13" s="138"/>
      <c r="J13" s="14"/>
      <c r="K13" s="14"/>
      <c r="L13" s="13"/>
      <c r="M13" s="13"/>
      <c r="N13" s="13"/>
    </row>
    <row r="14" spans="1:14" ht="16.5" thickBot="1">
      <c r="A14" s="26" t="s">
        <v>12</v>
      </c>
      <c r="B14" s="139" t="s">
        <v>11</v>
      </c>
      <c r="C14" s="140"/>
      <c r="D14" s="25" t="s">
        <v>847</v>
      </c>
      <c r="E14" s="21"/>
      <c r="F14" s="17"/>
      <c r="G14" s="17"/>
      <c r="H14" s="14"/>
      <c r="I14" s="24"/>
      <c r="J14" s="17"/>
      <c r="K14" s="14"/>
      <c r="L14" s="13"/>
      <c r="M14" s="13"/>
      <c r="N14" s="13"/>
    </row>
    <row r="15" spans="1:15" ht="19.5" customHeight="1" thickBot="1">
      <c r="A15" s="23"/>
      <c r="B15" s="141"/>
      <c r="C15" s="141"/>
      <c r="D15" s="22">
        <f>IF(A15="",B15*8.34,A15)</f>
        <v>0</v>
      </c>
      <c r="E15" s="21"/>
      <c r="F15" s="17"/>
      <c r="G15" s="17"/>
      <c r="H15" s="13"/>
      <c r="I15" s="17"/>
      <c r="J15" s="17"/>
      <c r="K15" s="17"/>
      <c r="L15" s="17"/>
      <c r="M15" s="13"/>
      <c r="N15" s="13"/>
      <c r="O15" s="13"/>
    </row>
    <row r="16" spans="1:15" ht="19.5" customHeight="1">
      <c r="A16" s="142" t="s">
        <v>836</v>
      </c>
      <c r="B16" s="143"/>
      <c r="C16" s="144"/>
      <c r="D16" s="14"/>
      <c r="E16" s="14"/>
      <c r="F16" s="20"/>
      <c r="G16" s="14"/>
      <c r="H16" s="13"/>
      <c r="I16" s="17"/>
      <c r="J16" s="17"/>
      <c r="K16" s="17"/>
      <c r="L16" s="17"/>
      <c r="M16" s="13"/>
      <c r="N16" s="13"/>
      <c r="O16" s="13"/>
    </row>
    <row r="17" spans="1:14" ht="38.25">
      <c r="A17" s="9" t="s">
        <v>4</v>
      </c>
      <c r="B17" s="9" t="s">
        <v>3</v>
      </c>
      <c r="C17" s="9" t="s">
        <v>2</v>
      </c>
      <c r="D17" s="19" t="s">
        <v>10</v>
      </c>
      <c r="E17" s="19" t="s">
        <v>9</v>
      </c>
      <c r="F17" s="19" t="s">
        <v>8</v>
      </c>
      <c r="G17" s="19" t="s">
        <v>7</v>
      </c>
      <c r="H17" s="19" t="s">
        <v>6</v>
      </c>
      <c r="I17" s="18"/>
      <c r="J17" s="17"/>
      <c r="K17" s="17"/>
      <c r="L17" s="13"/>
      <c r="M17" s="13"/>
      <c r="N17" s="13"/>
    </row>
    <row r="18" spans="1:14" ht="12.75">
      <c r="A18" s="6" t="str">
        <f>VLOOKUP(B18,'CAS List'!E2:F777,2,FALSE)</f>
        <v>Styrene</v>
      </c>
      <c r="B18" s="5">
        <v>100425</v>
      </c>
      <c r="C18" s="103"/>
      <c r="D18" s="163">
        <f>LOOKUP($B$11,$D$44:$G$44,D50:G50)</f>
        <v>0</v>
      </c>
      <c r="E18" s="16">
        <f>$B$9*$D$15*D18</f>
        <v>0</v>
      </c>
      <c r="F18" s="16">
        <f>$C$9*$D$15*D18</f>
        <v>0</v>
      </c>
      <c r="G18" s="15">
        <f>E18*(1-($C$13/100))</f>
        <v>0</v>
      </c>
      <c r="H18" s="15">
        <f>F18*(1-($C$13/100))</f>
        <v>0</v>
      </c>
      <c r="I18" s="18"/>
      <c r="J18" s="17"/>
      <c r="K18" s="17"/>
      <c r="L18" s="13"/>
      <c r="M18" s="13"/>
      <c r="N18" s="13"/>
    </row>
    <row r="19" spans="1:14" ht="12.75">
      <c r="A19" s="6" t="e">
        <f>VLOOKUP(B19,'CAS List'!E3:F778,2,FALSE)</f>
        <v>#N/A</v>
      </c>
      <c r="B19" s="84"/>
      <c r="C19" s="103"/>
      <c r="D19" s="163">
        <f aca="true" t="shared" si="0" ref="D19:D37">LOOKUP($B$11,$D$44:$G$44,D51:G51)</f>
        <v>0</v>
      </c>
      <c r="E19" s="16">
        <f aca="true" t="shared" si="1" ref="E19:E37">$B$9*$D$15*D19</f>
        <v>0</v>
      </c>
      <c r="F19" s="16">
        <f aca="true" t="shared" si="2" ref="F19:F37">$C$9*$D$15*D19</f>
        <v>0</v>
      </c>
      <c r="G19" s="15">
        <f aca="true" t="shared" si="3" ref="G19:G37">E19*(1-($C$13/100))</f>
        <v>0</v>
      </c>
      <c r="H19" s="15">
        <f aca="true" t="shared" si="4" ref="H19:H37">F19*(1-($C$13/100))</f>
        <v>0</v>
      </c>
      <c r="I19" s="17"/>
      <c r="J19" s="17"/>
      <c r="K19" s="17"/>
      <c r="L19" s="13"/>
      <c r="M19" s="13"/>
      <c r="N19" s="13"/>
    </row>
    <row r="20" spans="1:14" ht="12.75">
      <c r="A20" s="6" t="e">
        <f>VLOOKUP(B20,'CAS List'!E4:F779,2,FALSE)</f>
        <v>#N/A</v>
      </c>
      <c r="B20" s="7"/>
      <c r="C20" s="103"/>
      <c r="D20" s="163">
        <f t="shared" si="0"/>
        <v>0</v>
      </c>
      <c r="E20" s="16">
        <f t="shared" si="1"/>
        <v>0</v>
      </c>
      <c r="F20" s="16">
        <f t="shared" si="2"/>
        <v>0</v>
      </c>
      <c r="G20" s="15">
        <f t="shared" si="3"/>
        <v>0</v>
      </c>
      <c r="H20" s="15">
        <f t="shared" si="4"/>
        <v>0</v>
      </c>
      <c r="I20" s="17"/>
      <c r="J20" s="17"/>
      <c r="K20" s="17"/>
      <c r="L20" s="13"/>
      <c r="M20" s="13"/>
      <c r="N20" s="13"/>
    </row>
    <row r="21" spans="1:14" ht="12.75">
      <c r="A21" s="6" t="e">
        <f>VLOOKUP(B21,'CAS List'!E5:F780,2,FALSE)</f>
        <v>#N/A</v>
      </c>
      <c r="B21" s="5"/>
      <c r="C21" s="103"/>
      <c r="D21" s="163">
        <f t="shared" si="0"/>
        <v>0</v>
      </c>
      <c r="E21" s="16">
        <f t="shared" si="1"/>
        <v>0</v>
      </c>
      <c r="F21" s="16">
        <f t="shared" si="2"/>
        <v>0</v>
      </c>
      <c r="G21" s="15">
        <f t="shared" si="3"/>
        <v>0</v>
      </c>
      <c r="H21" s="15">
        <f t="shared" si="4"/>
        <v>0</v>
      </c>
      <c r="I21" s="17"/>
      <c r="J21" s="17"/>
      <c r="K21" s="17"/>
      <c r="L21" s="13"/>
      <c r="M21" s="13"/>
      <c r="N21" s="13"/>
    </row>
    <row r="22" spans="1:14" ht="12.75">
      <c r="A22" s="6" t="e">
        <f>VLOOKUP(B22,'CAS List'!E6:F781,2,FALSE)</f>
        <v>#N/A</v>
      </c>
      <c r="B22" s="5"/>
      <c r="C22" s="103"/>
      <c r="D22" s="163">
        <f t="shared" si="0"/>
        <v>0</v>
      </c>
      <c r="E22" s="16">
        <f t="shared" si="1"/>
        <v>0</v>
      </c>
      <c r="F22" s="16">
        <f t="shared" si="2"/>
        <v>0</v>
      </c>
      <c r="G22" s="15">
        <f t="shared" si="3"/>
        <v>0</v>
      </c>
      <c r="H22" s="15">
        <f t="shared" si="4"/>
        <v>0</v>
      </c>
      <c r="I22" s="17"/>
      <c r="J22" s="17"/>
      <c r="K22" s="17"/>
      <c r="L22" s="13"/>
      <c r="M22" s="13"/>
      <c r="N22" s="13"/>
    </row>
    <row r="23" spans="1:14" ht="12.75">
      <c r="A23" s="6" t="e">
        <f>VLOOKUP(B23,'CAS List'!E7:F782,2,FALSE)</f>
        <v>#N/A</v>
      </c>
      <c r="B23" s="5"/>
      <c r="C23" s="103"/>
      <c r="D23" s="163">
        <f t="shared" si="0"/>
        <v>0</v>
      </c>
      <c r="E23" s="16">
        <f t="shared" si="1"/>
        <v>0</v>
      </c>
      <c r="F23" s="16">
        <f t="shared" si="2"/>
        <v>0</v>
      </c>
      <c r="G23" s="15">
        <f t="shared" si="3"/>
        <v>0</v>
      </c>
      <c r="H23" s="15">
        <f t="shared" si="4"/>
        <v>0</v>
      </c>
      <c r="I23" s="17"/>
      <c r="J23" s="17"/>
      <c r="K23" s="17"/>
      <c r="L23" s="13"/>
      <c r="M23" s="13"/>
      <c r="N23" s="13"/>
    </row>
    <row r="24" spans="1:14" ht="12.75">
      <c r="A24" s="6" t="e">
        <f>VLOOKUP(B24,'CAS List'!E8:F783,2,FALSE)</f>
        <v>#N/A</v>
      </c>
      <c r="B24" s="5"/>
      <c r="C24" s="103"/>
      <c r="D24" s="163">
        <f t="shared" si="0"/>
        <v>0</v>
      </c>
      <c r="E24" s="16">
        <f t="shared" si="1"/>
        <v>0</v>
      </c>
      <c r="F24" s="16">
        <f t="shared" si="2"/>
        <v>0</v>
      </c>
      <c r="G24" s="15">
        <f t="shared" si="3"/>
        <v>0</v>
      </c>
      <c r="H24" s="15">
        <f t="shared" si="4"/>
        <v>0</v>
      </c>
      <c r="I24" s="17"/>
      <c r="J24" s="17"/>
      <c r="K24" s="17"/>
      <c r="L24" s="13"/>
      <c r="M24" s="13"/>
      <c r="N24" s="13"/>
    </row>
    <row r="25" spans="1:14" ht="12.75">
      <c r="A25" s="6" t="e">
        <f>VLOOKUP(B25,'CAS List'!E9:F784,2,FALSE)</f>
        <v>#N/A</v>
      </c>
      <c r="B25" s="5"/>
      <c r="C25" s="103"/>
      <c r="D25" s="163">
        <f t="shared" si="0"/>
        <v>0</v>
      </c>
      <c r="E25" s="16">
        <f t="shared" si="1"/>
        <v>0</v>
      </c>
      <c r="F25" s="16">
        <f t="shared" si="2"/>
        <v>0</v>
      </c>
      <c r="G25" s="15">
        <f t="shared" si="3"/>
        <v>0</v>
      </c>
      <c r="H25" s="15">
        <f t="shared" si="4"/>
        <v>0</v>
      </c>
      <c r="I25" s="17"/>
      <c r="J25" s="17"/>
      <c r="K25" s="17"/>
      <c r="L25" s="13"/>
      <c r="M25" s="13"/>
      <c r="N25" s="13"/>
    </row>
    <row r="26" spans="1:14" ht="12.75">
      <c r="A26" s="6" t="e">
        <f>VLOOKUP(B26,'CAS List'!E10:F785,2,FALSE)</f>
        <v>#N/A</v>
      </c>
      <c r="B26" s="5"/>
      <c r="C26" s="103"/>
      <c r="D26" s="163">
        <f t="shared" si="0"/>
        <v>0</v>
      </c>
      <c r="E26" s="16">
        <f t="shared" si="1"/>
        <v>0</v>
      </c>
      <c r="F26" s="16">
        <f t="shared" si="2"/>
        <v>0</v>
      </c>
      <c r="G26" s="15">
        <f t="shared" si="3"/>
        <v>0</v>
      </c>
      <c r="H26" s="15">
        <f t="shared" si="4"/>
        <v>0</v>
      </c>
      <c r="I26" s="17"/>
      <c r="J26" s="17"/>
      <c r="K26" s="17"/>
      <c r="L26" s="13"/>
      <c r="M26" s="13"/>
      <c r="N26" s="13"/>
    </row>
    <row r="27" spans="1:14" ht="12.75">
      <c r="A27" s="6" t="e">
        <f>VLOOKUP(B27,'CAS List'!E11:F786,2,FALSE)</f>
        <v>#N/A</v>
      </c>
      <c r="B27" s="5"/>
      <c r="C27" s="103"/>
      <c r="D27" s="163">
        <f t="shared" si="0"/>
        <v>0</v>
      </c>
      <c r="E27" s="16">
        <f t="shared" si="1"/>
        <v>0</v>
      </c>
      <c r="F27" s="16">
        <f t="shared" si="2"/>
        <v>0</v>
      </c>
      <c r="G27" s="15">
        <f t="shared" si="3"/>
        <v>0</v>
      </c>
      <c r="H27" s="15">
        <f t="shared" si="4"/>
        <v>0</v>
      </c>
      <c r="I27" s="17"/>
      <c r="J27" s="17"/>
      <c r="K27" s="17"/>
      <c r="L27" s="13"/>
      <c r="M27" s="13"/>
      <c r="N27" s="13"/>
    </row>
    <row r="28" spans="1:14" ht="12.75">
      <c r="A28" s="6" t="e">
        <f>VLOOKUP(B28,'CAS List'!E12:F787,2,FALSE)</f>
        <v>#N/A</v>
      </c>
      <c r="B28" s="5"/>
      <c r="C28" s="103"/>
      <c r="D28" s="163">
        <f t="shared" si="0"/>
        <v>0</v>
      </c>
      <c r="E28" s="16">
        <f t="shared" si="1"/>
        <v>0</v>
      </c>
      <c r="F28" s="16">
        <f t="shared" si="2"/>
        <v>0</v>
      </c>
      <c r="G28" s="15">
        <f t="shared" si="3"/>
        <v>0</v>
      </c>
      <c r="H28" s="15">
        <f t="shared" si="4"/>
        <v>0</v>
      </c>
      <c r="I28" s="17"/>
      <c r="J28" s="17"/>
      <c r="K28" s="17"/>
      <c r="L28" s="13"/>
      <c r="M28" s="13"/>
      <c r="N28" s="13"/>
    </row>
    <row r="29" spans="1:14" ht="12.75">
      <c r="A29" s="6" t="e">
        <f>VLOOKUP(B29,'CAS List'!E13:F788,2,FALSE)</f>
        <v>#N/A</v>
      </c>
      <c r="B29" s="5"/>
      <c r="C29" s="103"/>
      <c r="D29" s="163">
        <f t="shared" si="0"/>
        <v>0</v>
      </c>
      <c r="E29" s="16">
        <f t="shared" si="1"/>
        <v>0</v>
      </c>
      <c r="F29" s="16">
        <f t="shared" si="2"/>
        <v>0</v>
      </c>
      <c r="G29" s="15">
        <f t="shared" si="3"/>
        <v>0</v>
      </c>
      <c r="H29" s="15">
        <f t="shared" si="4"/>
        <v>0</v>
      </c>
      <c r="I29" s="17"/>
      <c r="J29" s="17"/>
      <c r="K29" s="17"/>
      <c r="L29" s="13"/>
      <c r="M29" s="13"/>
      <c r="N29" s="13"/>
    </row>
    <row r="30" spans="1:14" ht="12.75">
      <c r="A30" s="6" t="e">
        <f>VLOOKUP(B30,'CAS List'!E14:F789,2,FALSE)</f>
        <v>#N/A</v>
      </c>
      <c r="B30" s="5"/>
      <c r="C30" s="103"/>
      <c r="D30" s="163">
        <f t="shared" si="0"/>
        <v>0</v>
      </c>
      <c r="E30" s="16">
        <f t="shared" si="1"/>
        <v>0</v>
      </c>
      <c r="F30" s="16">
        <f t="shared" si="2"/>
        <v>0</v>
      </c>
      <c r="G30" s="15">
        <f t="shared" si="3"/>
        <v>0</v>
      </c>
      <c r="H30" s="15">
        <f t="shared" si="4"/>
        <v>0</v>
      </c>
      <c r="I30" s="17"/>
      <c r="J30" s="17"/>
      <c r="K30" s="17"/>
      <c r="L30" s="13"/>
      <c r="M30" s="13"/>
      <c r="N30" s="13"/>
    </row>
    <row r="31" spans="1:14" ht="12.75">
      <c r="A31" s="6" t="e">
        <f>VLOOKUP(B31,'CAS List'!E15:F790,2,FALSE)</f>
        <v>#N/A</v>
      </c>
      <c r="B31" s="5"/>
      <c r="C31" s="103"/>
      <c r="D31" s="163">
        <f t="shared" si="0"/>
        <v>0</v>
      </c>
      <c r="E31" s="16">
        <f t="shared" si="1"/>
        <v>0</v>
      </c>
      <c r="F31" s="16">
        <f t="shared" si="2"/>
        <v>0</v>
      </c>
      <c r="G31" s="15">
        <f t="shared" si="3"/>
        <v>0</v>
      </c>
      <c r="H31" s="15">
        <f t="shared" si="4"/>
        <v>0</v>
      </c>
      <c r="I31" s="17"/>
      <c r="J31" s="17"/>
      <c r="K31" s="17"/>
      <c r="L31" s="13"/>
      <c r="M31" s="13"/>
      <c r="N31" s="13"/>
    </row>
    <row r="32" spans="1:14" ht="12.75">
      <c r="A32" s="6" t="e">
        <f>VLOOKUP(B32,'CAS List'!E16:F791,2,FALSE)</f>
        <v>#N/A</v>
      </c>
      <c r="B32" s="5"/>
      <c r="C32" s="103"/>
      <c r="D32" s="163">
        <f t="shared" si="0"/>
        <v>0</v>
      </c>
      <c r="E32" s="16">
        <f t="shared" si="1"/>
        <v>0</v>
      </c>
      <c r="F32" s="16">
        <f t="shared" si="2"/>
        <v>0</v>
      </c>
      <c r="G32" s="15">
        <f t="shared" si="3"/>
        <v>0</v>
      </c>
      <c r="H32" s="15">
        <f t="shared" si="4"/>
        <v>0</v>
      </c>
      <c r="I32" s="17"/>
      <c r="J32" s="17"/>
      <c r="K32" s="17"/>
      <c r="L32" s="13"/>
      <c r="M32" s="13"/>
      <c r="N32" s="13"/>
    </row>
    <row r="33" spans="1:14" ht="12.75">
      <c r="A33" s="6" t="e">
        <f>VLOOKUP(B33,'CAS List'!E17:F792,2,FALSE)</f>
        <v>#N/A</v>
      </c>
      <c r="B33" s="5"/>
      <c r="C33" s="103"/>
      <c r="D33" s="163">
        <f t="shared" si="0"/>
        <v>0</v>
      </c>
      <c r="E33" s="16">
        <f t="shared" si="1"/>
        <v>0</v>
      </c>
      <c r="F33" s="16">
        <f t="shared" si="2"/>
        <v>0</v>
      </c>
      <c r="G33" s="15">
        <f t="shared" si="3"/>
        <v>0</v>
      </c>
      <c r="H33" s="15">
        <f t="shared" si="4"/>
        <v>0</v>
      </c>
      <c r="I33" s="17"/>
      <c r="J33" s="17"/>
      <c r="K33" s="17"/>
      <c r="L33" s="13"/>
      <c r="M33" s="13"/>
      <c r="N33" s="13"/>
    </row>
    <row r="34" spans="1:14" ht="12.75">
      <c r="A34" s="6" t="e">
        <f>VLOOKUP(B34,'CAS List'!E18:F793,2,FALSE)</f>
        <v>#N/A</v>
      </c>
      <c r="B34" s="5"/>
      <c r="C34" s="103"/>
      <c r="D34" s="163">
        <f t="shared" si="0"/>
        <v>0</v>
      </c>
      <c r="E34" s="16">
        <f t="shared" si="1"/>
        <v>0</v>
      </c>
      <c r="F34" s="16">
        <f t="shared" si="2"/>
        <v>0</v>
      </c>
      <c r="G34" s="15">
        <f t="shared" si="3"/>
        <v>0</v>
      </c>
      <c r="H34" s="15">
        <f t="shared" si="4"/>
        <v>0</v>
      </c>
      <c r="I34" s="17"/>
      <c r="J34" s="17"/>
      <c r="K34" s="17"/>
      <c r="L34" s="13"/>
      <c r="M34" s="13"/>
      <c r="N34" s="13"/>
    </row>
    <row r="35" spans="1:14" ht="12.75">
      <c r="A35" s="6" t="e">
        <f>VLOOKUP(B35,'CAS List'!E19:F794,2,FALSE)</f>
        <v>#N/A</v>
      </c>
      <c r="B35" s="5"/>
      <c r="C35" s="103"/>
      <c r="D35" s="163">
        <f t="shared" si="0"/>
        <v>0</v>
      </c>
      <c r="E35" s="16">
        <f t="shared" si="1"/>
        <v>0</v>
      </c>
      <c r="F35" s="16">
        <f t="shared" si="2"/>
        <v>0</v>
      </c>
      <c r="G35" s="15">
        <f t="shared" si="3"/>
        <v>0</v>
      </c>
      <c r="H35" s="15">
        <f t="shared" si="4"/>
        <v>0</v>
      </c>
      <c r="I35" s="17"/>
      <c r="J35" s="17"/>
      <c r="K35" s="17"/>
      <c r="L35" s="13"/>
      <c r="M35" s="13"/>
      <c r="N35" s="13"/>
    </row>
    <row r="36" spans="1:13" ht="12.75">
      <c r="A36" s="6" t="e">
        <f>VLOOKUP(B36,'CAS List'!E20:F795,2,FALSE)</f>
        <v>#N/A</v>
      </c>
      <c r="B36" s="5"/>
      <c r="C36" s="103"/>
      <c r="D36" s="163">
        <f t="shared" si="0"/>
        <v>0</v>
      </c>
      <c r="E36" s="16">
        <f t="shared" si="1"/>
        <v>0</v>
      </c>
      <c r="F36" s="16">
        <f t="shared" si="2"/>
        <v>0</v>
      </c>
      <c r="G36" s="15">
        <f t="shared" si="3"/>
        <v>0</v>
      </c>
      <c r="H36" s="15">
        <f t="shared" si="4"/>
        <v>0</v>
      </c>
      <c r="I36" s="14"/>
      <c r="J36" s="14"/>
      <c r="K36" s="13"/>
      <c r="L36" s="13"/>
      <c r="M36" s="13"/>
    </row>
    <row r="37" spans="1:13" ht="12.75">
      <c r="A37" s="6" t="e">
        <f>VLOOKUP(B37,'CAS List'!E21:F796,2,FALSE)</f>
        <v>#N/A</v>
      </c>
      <c r="B37" s="5"/>
      <c r="C37" s="103"/>
      <c r="D37" s="163">
        <f t="shared" si="0"/>
        <v>0</v>
      </c>
      <c r="E37" s="16">
        <f t="shared" si="1"/>
        <v>0</v>
      </c>
      <c r="F37" s="16">
        <f t="shared" si="2"/>
        <v>0</v>
      </c>
      <c r="G37" s="15">
        <f t="shared" si="3"/>
        <v>0</v>
      </c>
      <c r="H37" s="15">
        <f t="shared" si="4"/>
        <v>0</v>
      </c>
      <c r="I37" s="14"/>
      <c r="J37" s="14"/>
      <c r="K37" s="13"/>
      <c r="L37" s="13"/>
      <c r="M37" s="13"/>
    </row>
    <row r="38" spans="1:14" ht="12.75">
      <c r="A38" s="14"/>
      <c r="B38" s="13"/>
      <c r="C38" s="14"/>
      <c r="D38" s="14"/>
      <c r="E38" s="14"/>
      <c r="F38" s="14"/>
      <c r="G38" s="13"/>
      <c r="H38" s="14"/>
      <c r="I38" s="14"/>
      <c r="J38" s="14"/>
      <c r="K38" s="14"/>
      <c r="L38" s="13"/>
      <c r="M38" s="13"/>
      <c r="N38" s="13"/>
    </row>
    <row r="39" spans="1:14" ht="12.75">
      <c r="A39" s="104" t="s">
        <v>841</v>
      </c>
      <c r="B39" s="104"/>
      <c r="C39" s="104"/>
      <c r="D39" s="104"/>
      <c r="E39" s="104"/>
      <c r="F39" s="104"/>
      <c r="G39" s="104"/>
      <c r="H39" s="104"/>
      <c r="I39" s="14"/>
      <c r="J39" s="14"/>
      <c r="K39" s="14"/>
      <c r="L39" s="13"/>
      <c r="M39" s="13"/>
      <c r="N39" s="13"/>
    </row>
    <row r="40" spans="1:14" ht="12.75">
      <c r="A40" s="105" t="s">
        <v>842</v>
      </c>
      <c r="B40" s="106"/>
      <c r="C40" s="106"/>
      <c r="D40" s="106"/>
      <c r="E40" s="106"/>
      <c r="F40" s="106"/>
      <c r="G40" s="106"/>
      <c r="H40" s="107"/>
      <c r="I40" s="14"/>
      <c r="J40" s="14"/>
      <c r="K40" s="14"/>
      <c r="L40" s="13"/>
      <c r="M40" s="13"/>
      <c r="N40" s="13"/>
    </row>
    <row r="41" spans="1:14" ht="27" customHeight="1">
      <c r="A41" s="108"/>
      <c r="B41" s="109"/>
      <c r="C41" s="109"/>
      <c r="D41" s="109"/>
      <c r="E41" s="109"/>
      <c r="F41" s="109"/>
      <c r="G41" s="109"/>
      <c r="H41" s="110"/>
      <c r="I41" s="14"/>
      <c r="J41" s="14"/>
      <c r="K41" s="14"/>
      <c r="L41" s="13"/>
      <c r="M41" s="13"/>
      <c r="N41" s="13"/>
    </row>
    <row r="42" spans="1:15" ht="12.75">
      <c r="A42" s="14"/>
      <c r="B42" s="13"/>
      <c r="C42" s="14"/>
      <c r="D42" s="14"/>
      <c r="E42" s="14"/>
      <c r="F42" s="14"/>
      <c r="G42" s="13"/>
      <c r="H42" s="13"/>
      <c r="K42" s="14"/>
      <c r="L42" s="14"/>
      <c r="M42" s="13"/>
      <c r="N42" s="13"/>
      <c r="O42" s="13"/>
    </row>
    <row r="43" spans="1:12" ht="12.75">
      <c r="A43" s="14"/>
      <c r="B43" s="13"/>
      <c r="C43" s="14"/>
      <c r="D43" s="14"/>
      <c r="E43" s="14"/>
      <c r="F43" s="14"/>
      <c r="G43" s="13"/>
      <c r="H43"/>
      <c r="L43" s="1"/>
    </row>
    <row r="44" spans="2:12" ht="12.75">
      <c r="B44" s="1"/>
      <c r="C44" s="12"/>
      <c r="D44" s="10">
        <v>1</v>
      </c>
      <c r="E44" s="10">
        <v>2</v>
      </c>
      <c r="F44" s="11"/>
      <c r="G44" s="10"/>
      <c r="H44"/>
      <c r="L44" s="1"/>
    </row>
    <row r="45" spans="2:12" ht="12.75">
      <c r="B45" s="1"/>
      <c r="C45" s="145" t="s">
        <v>5</v>
      </c>
      <c r="D45" s="148" t="s">
        <v>848</v>
      </c>
      <c r="E45" s="148" t="s">
        <v>849</v>
      </c>
      <c r="F45" s="148"/>
      <c r="G45" s="148"/>
      <c r="H45"/>
      <c r="L45" s="1"/>
    </row>
    <row r="46" spans="2:12" ht="12.75">
      <c r="B46" s="1"/>
      <c r="C46" s="146"/>
      <c r="D46" s="149"/>
      <c r="E46" s="149"/>
      <c r="F46" s="149"/>
      <c r="G46" s="149"/>
      <c r="H46"/>
      <c r="L46" s="1"/>
    </row>
    <row r="47" spans="2:7" ht="12.75">
      <c r="B47" s="1"/>
      <c r="C47" s="146"/>
      <c r="D47" s="149"/>
      <c r="E47" s="149"/>
      <c r="F47" s="149"/>
      <c r="G47" s="149"/>
    </row>
    <row r="48" spans="2:7" ht="12.75">
      <c r="B48" s="1"/>
      <c r="C48" s="147"/>
      <c r="D48" s="150"/>
      <c r="E48" s="150"/>
      <c r="F48" s="150"/>
      <c r="G48" s="150"/>
    </row>
    <row r="49" spans="1:7" s="1" customFormat="1" ht="12.75">
      <c r="A49" s="9" t="s">
        <v>4</v>
      </c>
      <c r="B49" s="3" t="s">
        <v>3</v>
      </c>
      <c r="C49" s="9" t="s">
        <v>2</v>
      </c>
      <c r="D49" s="8"/>
      <c r="E49" s="8"/>
      <c r="F49" s="8"/>
      <c r="G49"/>
    </row>
    <row r="50" spans="1:7" s="1" customFormat="1" ht="12.75">
      <c r="A50" s="6" t="str">
        <f aca="true" t="shared" si="5" ref="A50:C65">A18</f>
        <v>Styrene</v>
      </c>
      <c r="B50" s="160">
        <f t="shared" si="5"/>
        <v>100425</v>
      </c>
      <c r="C50" s="161">
        <f t="shared" si="5"/>
        <v>0</v>
      </c>
      <c r="D50" s="4">
        <f>0.02*(C50/100)</f>
        <v>0</v>
      </c>
      <c r="E50" s="4">
        <f>(0.015*(C50/100))</f>
        <v>0</v>
      </c>
      <c r="F50" s="4"/>
      <c r="G50" s="4"/>
    </row>
    <row r="51" spans="1:7" s="1" customFormat="1" ht="12.75">
      <c r="A51" s="6" t="e">
        <f t="shared" si="5"/>
        <v>#N/A</v>
      </c>
      <c r="B51" s="162">
        <f t="shared" si="5"/>
        <v>0</v>
      </c>
      <c r="C51" s="161">
        <f t="shared" si="5"/>
        <v>0</v>
      </c>
      <c r="D51" s="101">
        <f aca="true" t="shared" si="6" ref="D51:D69">0.02*(C51/100)</f>
        <v>0</v>
      </c>
      <c r="E51" s="101">
        <f aca="true" t="shared" si="7" ref="E51:E69">(0.015*(C51/100))</f>
        <v>0</v>
      </c>
      <c r="F51" s="4"/>
      <c r="G51" s="4"/>
    </row>
    <row r="52" spans="1:7" s="1" customFormat="1" ht="12.75">
      <c r="A52" s="6" t="e">
        <f t="shared" si="5"/>
        <v>#N/A</v>
      </c>
      <c r="B52" s="162">
        <f t="shared" si="5"/>
        <v>0</v>
      </c>
      <c r="C52" s="161">
        <f t="shared" si="5"/>
        <v>0</v>
      </c>
      <c r="D52" s="101">
        <f t="shared" si="6"/>
        <v>0</v>
      </c>
      <c r="E52" s="101">
        <f t="shared" si="7"/>
        <v>0</v>
      </c>
      <c r="F52" s="4"/>
      <c r="G52" s="4"/>
    </row>
    <row r="53" spans="1:7" s="1" customFormat="1" ht="12.75">
      <c r="A53" s="6" t="e">
        <f t="shared" si="5"/>
        <v>#N/A</v>
      </c>
      <c r="B53" s="160">
        <f t="shared" si="5"/>
        <v>0</v>
      </c>
      <c r="C53" s="161">
        <f t="shared" si="5"/>
        <v>0</v>
      </c>
      <c r="D53" s="101">
        <f t="shared" si="6"/>
        <v>0</v>
      </c>
      <c r="E53" s="101">
        <f t="shared" si="7"/>
        <v>0</v>
      </c>
      <c r="F53" s="4"/>
      <c r="G53" s="4"/>
    </row>
    <row r="54" spans="1:7" s="1" customFormat="1" ht="12.75">
      <c r="A54" s="6" t="e">
        <f t="shared" si="5"/>
        <v>#N/A</v>
      </c>
      <c r="B54" s="160">
        <f t="shared" si="5"/>
        <v>0</v>
      </c>
      <c r="C54" s="161">
        <f t="shared" si="5"/>
        <v>0</v>
      </c>
      <c r="D54" s="101">
        <f t="shared" si="6"/>
        <v>0</v>
      </c>
      <c r="E54" s="101">
        <f t="shared" si="7"/>
        <v>0</v>
      </c>
      <c r="F54" s="4"/>
      <c r="G54" s="4"/>
    </row>
    <row r="55" spans="1:7" s="1" customFormat="1" ht="12.75">
      <c r="A55" s="6" t="e">
        <f t="shared" si="5"/>
        <v>#N/A</v>
      </c>
      <c r="B55" s="160">
        <f t="shared" si="5"/>
        <v>0</v>
      </c>
      <c r="C55" s="161">
        <f t="shared" si="5"/>
        <v>0</v>
      </c>
      <c r="D55" s="101">
        <f t="shared" si="6"/>
        <v>0</v>
      </c>
      <c r="E55" s="101">
        <f t="shared" si="7"/>
        <v>0</v>
      </c>
      <c r="F55" s="4"/>
      <c r="G55" s="4"/>
    </row>
    <row r="56" spans="1:7" s="1" customFormat="1" ht="12.75">
      <c r="A56" s="6" t="e">
        <f t="shared" si="5"/>
        <v>#N/A</v>
      </c>
      <c r="B56" s="160">
        <f t="shared" si="5"/>
        <v>0</v>
      </c>
      <c r="C56" s="161">
        <f t="shared" si="5"/>
        <v>0</v>
      </c>
      <c r="D56" s="101">
        <f t="shared" si="6"/>
        <v>0</v>
      </c>
      <c r="E56" s="101">
        <f t="shared" si="7"/>
        <v>0</v>
      </c>
      <c r="F56" s="4"/>
      <c r="G56" s="4"/>
    </row>
    <row r="57" spans="1:7" s="1" customFormat="1" ht="12.75">
      <c r="A57" s="6" t="e">
        <f t="shared" si="5"/>
        <v>#N/A</v>
      </c>
      <c r="B57" s="160">
        <f t="shared" si="5"/>
        <v>0</v>
      </c>
      <c r="C57" s="161">
        <f t="shared" si="5"/>
        <v>0</v>
      </c>
      <c r="D57" s="101">
        <f t="shared" si="6"/>
        <v>0</v>
      </c>
      <c r="E57" s="101">
        <f t="shared" si="7"/>
        <v>0</v>
      </c>
      <c r="F57" s="4"/>
      <c r="G57" s="4"/>
    </row>
    <row r="58" spans="1:7" s="1" customFormat="1" ht="12.75">
      <c r="A58" s="6" t="e">
        <f t="shared" si="5"/>
        <v>#N/A</v>
      </c>
      <c r="B58" s="160">
        <f t="shared" si="5"/>
        <v>0</v>
      </c>
      <c r="C58" s="161">
        <f t="shared" si="5"/>
        <v>0</v>
      </c>
      <c r="D58" s="101">
        <f t="shared" si="6"/>
        <v>0</v>
      </c>
      <c r="E58" s="101">
        <f t="shared" si="7"/>
        <v>0</v>
      </c>
      <c r="F58" s="4"/>
      <c r="G58" s="4"/>
    </row>
    <row r="59" spans="1:7" s="1" customFormat="1" ht="12.75">
      <c r="A59" s="6" t="e">
        <f t="shared" si="5"/>
        <v>#N/A</v>
      </c>
      <c r="B59" s="160">
        <f t="shared" si="5"/>
        <v>0</v>
      </c>
      <c r="C59" s="161">
        <f t="shared" si="5"/>
        <v>0</v>
      </c>
      <c r="D59" s="101">
        <f t="shared" si="6"/>
        <v>0</v>
      </c>
      <c r="E59" s="101">
        <f t="shared" si="7"/>
        <v>0</v>
      </c>
      <c r="F59" s="4"/>
      <c r="G59" s="4"/>
    </row>
    <row r="60" spans="1:7" s="1" customFormat="1" ht="12.75">
      <c r="A60" s="6" t="e">
        <f t="shared" si="5"/>
        <v>#N/A</v>
      </c>
      <c r="B60" s="160">
        <f t="shared" si="5"/>
        <v>0</v>
      </c>
      <c r="C60" s="161">
        <f t="shared" si="5"/>
        <v>0</v>
      </c>
      <c r="D60" s="101">
        <f t="shared" si="6"/>
        <v>0</v>
      </c>
      <c r="E60" s="101">
        <f t="shared" si="7"/>
        <v>0</v>
      </c>
      <c r="F60" s="4"/>
      <c r="G60" s="4"/>
    </row>
    <row r="61" spans="1:7" s="1" customFormat="1" ht="12.75">
      <c r="A61" s="6" t="e">
        <f t="shared" si="5"/>
        <v>#N/A</v>
      </c>
      <c r="B61" s="160">
        <f t="shared" si="5"/>
        <v>0</v>
      </c>
      <c r="C61" s="161">
        <f t="shared" si="5"/>
        <v>0</v>
      </c>
      <c r="D61" s="101">
        <f t="shared" si="6"/>
        <v>0</v>
      </c>
      <c r="E61" s="101">
        <f t="shared" si="7"/>
        <v>0</v>
      </c>
      <c r="F61" s="4"/>
      <c r="G61" s="4"/>
    </row>
    <row r="62" spans="1:7" s="1" customFormat="1" ht="12.75">
      <c r="A62" s="6" t="e">
        <f t="shared" si="5"/>
        <v>#N/A</v>
      </c>
      <c r="B62" s="160">
        <f t="shared" si="5"/>
        <v>0</v>
      </c>
      <c r="C62" s="161">
        <f t="shared" si="5"/>
        <v>0</v>
      </c>
      <c r="D62" s="101">
        <f t="shared" si="6"/>
        <v>0</v>
      </c>
      <c r="E62" s="101">
        <f t="shared" si="7"/>
        <v>0</v>
      </c>
      <c r="F62" s="4"/>
      <c r="G62" s="4"/>
    </row>
    <row r="63" spans="1:7" s="1" customFormat="1" ht="12.75">
      <c r="A63" s="6" t="e">
        <f t="shared" si="5"/>
        <v>#N/A</v>
      </c>
      <c r="B63" s="160">
        <f t="shared" si="5"/>
        <v>0</v>
      </c>
      <c r="C63" s="161">
        <f t="shared" si="5"/>
        <v>0</v>
      </c>
      <c r="D63" s="101">
        <f t="shared" si="6"/>
        <v>0</v>
      </c>
      <c r="E63" s="101">
        <f t="shared" si="7"/>
        <v>0</v>
      </c>
      <c r="F63" s="4"/>
      <c r="G63" s="4"/>
    </row>
    <row r="64" spans="1:7" s="1" customFormat="1" ht="12.75">
      <c r="A64" s="6" t="e">
        <f t="shared" si="5"/>
        <v>#N/A</v>
      </c>
      <c r="B64" s="160">
        <f t="shared" si="5"/>
        <v>0</v>
      </c>
      <c r="C64" s="161">
        <f t="shared" si="5"/>
        <v>0</v>
      </c>
      <c r="D64" s="101">
        <f t="shared" si="6"/>
        <v>0</v>
      </c>
      <c r="E64" s="101">
        <f t="shared" si="7"/>
        <v>0</v>
      </c>
      <c r="F64" s="4"/>
      <c r="G64" s="4"/>
    </row>
    <row r="65" spans="1:7" s="1" customFormat="1" ht="12.75">
      <c r="A65" s="6" t="e">
        <f t="shared" si="5"/>
        <v>#N/A</v>
      </c>
      <c r="B65" s="160">
        <f t="shared" si="5"/>
        <v>0</v>
      </c>
      <c r="C65" s="161">
        <f t="shared" si="5"/>
        <v>0</v>
      </c>
      <c r="D65" s="101">
        <f t="shared" si="6"/>
        <v>0</v>
      </c>
      <c r="E65" s="101">
        <f t="shared" si="7"/>
        <v>0</v>
      </c>
      <c r="F65" s="4"/>
      <c r="G65" s="4"/>
    </row>
    <row r="66" spans="1:7" s="1" customFormat="1" ht="12.75">
      <c r="A66" s="6" t="e">
        <f aca="true" t="shared" si="8" ref="A66:C69">A34</f>
        <v>#N/A</v>
      </c>
      <c r="B66" s="160">
        <f t="shared" si="8"/>
        <v>0</v>
      </c>
      <c r="C66" s="161">
        <f t="shared" si="8"/>
        <v>0</v>
      </c>
      <c r="D66" s="101">
        <f t="shared" si="6"/>
        <v>0</v>
      </c>
      <c r="E66" s="101">
        <f t="shared" si="7"/>
        <v>0</v>
      </c>
      <c r="F66" s="4"/>
      <c r="G66" s="4"/>
    </row>
    <row r="67" spans="1:7" s="1" customFormat="1" ht="12.75">
      <c r="A67" s="6" t="e">
        <f t="shared" si="8"/>
        <v>#N/A</v>
      </c>
      <c r="B67" s="160">
        <f t="shared" si="8"/>
        <v>0</v>
      </c>
      <c r="C67" s="161">
        <f t="shared" si="8"/>
        <v>0</v>
      </c>
      <c r="D67" s="101">
        <f t="shared" si="6"/>
        <v>0</v>
      </c>
      <c r="E67" s="101">
        <f t="shared" si="7"/>
        <v>0</v>
      </c>
      <c r="F67" s="4"/>
      <c r="G67" s="4"/>
    </row>
    <row r="68" spans="1:7" s="1" customFormat="1" ht="12.75">
      <c r="A68" s="6" t="e">
        <f t="shared" si="8"/>
        <v>#N/A</v>
      </c>
      <c r="B68" s="160">
        <f t="shared" si="8"/>
        <v>0</v>
      </c>
      <c r="C68" s="161">
        <f t="shared" si="8"/>
        <v>0</v>
      </c>
      <c r="D68" s="101">
        <f t="shared" si="6"/>
        <v>0</v>
      </c>
      <c r="E68" s="101">
        <f t="shared" si="7"/>
        <v>0</v>
      </c>
      <c r="F68" s="4"/>
      <c r="G68" s="4"/>
    </row>
    <row r="69" spans="1:7" s="1" customFormat="1" ht="12.75">
      <c r="A69" s="6" t="e">
        <f t="shared" si="8"/>
        <v>#N/A</v>
      </c>
      <c r="B69" s="160">
        <f t="shared" si="8"/>
        <v>0</v>
      </c>
      <c r="C69" s="161">
        <f t="shared" si="8"/>
        <v>0</v>
      </c>
      <c r="D69" s="101">
        <f t="shared" si="6"/>
        <v>0</v>
      </c>
      <c r="E69" s="101">
        <f t="shared" si="7"/>
        <v>0</v>
      </c>
      <c r="F69" s="4"/>
      <c r="G69" s="4"/>
    </row>
    <row r="72" spans="2:7" s="1" customFormat="1" ht="25.5">
      <c r="B72" s="3">
        <v>1</v>
      </c>
      <c r="C72" s="2" t="s">
        <v>848</v>
      </c>
      <c r="G72"/>
    </row>
    <row r="73" spans="2:7" s="1" customFormat="1" ht="25.5">
      <c r="B73" s="3">
        <v>2</v>
      </c>
      <c r="C73" s="2" t="s">
        <v>849</v>
      </c>
      <c r="G73"/>
    </row>
    <row r="74" spans="2:7" s="1" customFormat="1" ht="12.75">
      <c r="B74" s="3"/>
      <c r="C74" s="2"/>
      <c r="G74"/>
    </row>
    <row r="75" spans="2:7" s="1" customFormat="1" ht="12.75">
      <c r="B75" s="3"/>
      <c r="C75" s="2"/>
      <c r="G75"/>
    </row>
  </sheetData>
  <sheetProtection/>
  <mergeCells count="18">
    <mergeCell ref="C45:C48"/>
    <mergeCell ref="D45:D48"/>
    <mergeCell ref="E45:E48"/>
    <mergeCell ref="F45:F48"/>
    <mergeCell ref="G45:G48"/>
    <mergeCell ref="B1:G1"/>
    <mergeCell ref="B2:G2"/>
    <mergeCell ref="B3:C3"/>
    <mergeCell ref="E3:F3"/>
    <mergeCell ref="D7:G7"/>
    <mergeCell ref="A39:H39"/>
    <mergeCell ref="A40:H41"/>
    <mergeCell ref="I8:J10"/>
    <mergeCell ref="I12:I13"/>
    <mergeCell ref="B14:C14"/>
    <mergeCell ref="B15:C15"/>
    <mergeCell ref="A16:C16"/>
    <mergeCell ref="D8:G13"/>
  </mergeCells>
  <dataValidations count="2">
    <dataValidation type="list" allowBlank="1" showInputMessage="1" showErrorMessage="1" sqref="B11">
      <formula1>$B$72:$B$75</formula1>
    </dataValidation>
    <dataValidation type="list" allowBlank="1" showInputMessage="1" showErrorMessage="1" sqref="I12:I13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27.75" customHeight="1" thickBot="1">
      <c r="A1" s="61" t="s">
        <v>33</v>
      </c>
      <c r="B1" s="120" t="s">
        <v>839</v>
      </c>
      <c r="C1" s="121"/>
      <c r="D1" s="121"/>
      <c r="E1" s="121"/>
      <c r="F1" s="121"/>
      <c r="G1" s="122"/>
      <c r="H1" s="14"/>
      <c r="I1" s="14"/>
      <c r="J1" s="14"/>
      <c r="K1" s="14"/>
      <c r="L1" s="13"/>
      <c r="M1" s="13"/>
      <c r="N1" s="13"/>
    </row>
    <row r="2" spans="1:14" ht="39.75" customHeight="1" thickBot="1">
      <c r="A2" s="60" t="s">
        <v>32</v>
      </c>
      <c r="B2" s="123" t="s">
        <v>840</v>
      </c>
      <c r="C2" s="124"/>
      <c r="D2" s="124"/>
      <c r="E2" s="124"/>
      <c r="F2" s="124"/>
      <c r="G2" s="125"/>
      <c r="H2" s="14"/>
      <c r="I2" s="14"/>
      <c r="J2" s="14"/>
      <c r="K2" s="14"/>
      <c r="L2" s="13"/>
      <c r="M2" s="13"/>
      <c r="N2" s="13"/>
    </row>
    <row r="3" spans="1:14" ht="13.5" thickBot="1">
      <c r="A3" s="59" t="s">
        <v>31</v>
      </c>
      <c r="B3" s="126" t="s">
        <v>30</v>
      </c>
      <c r="C3" s="127"/>
      <c r="D3" s="58" t="s">
        <v>29</v>
      </c>
      <c r="E3" s="128">
        <v>42677</v>
      </c>
      <c r="F3" s="128"/>
      <c r="G3" s="57"/>
      <c r="H3" s="14"/>
      <c r="I3" s="14"/>
      <c r="J3" s="14"/>
      <c r="K3" s="14"/>
      <c r="L3" s="13"/>
      <c r="M3" s="13"/>
      <c r="N3" s="13"/>
    </row>
    <row r="4" spans="1:14" ht="12.75">
      <c r="A4" s="56" t="s">
        <v>28</v>
      </c>
      <c r="B4" s="55"/>
      <c r="C4" s="55"/>
      <c r="D4" s="54"/>
      <c r="E4" s="14"/>
      <c r="F4" s="17"/>
      <c r="G4" s="53"/>
      <c r="H4" s="14"/>
      <c r="I4" s="14"/>
      <c r="J4" s="14"/>
      <c r="K4" s="14"/>
      <c r="L4" s="13"/>
      <c r="M4" s="13"/>
      <c r="N4" s="13"/>
    </row>
    <row r="5" spans="1:14" ht="12.75">
      <c r="A5" s="56" t="s">
        <v>27</v>
      </c>
      <c r="B5" s="55"/>
      <c r="C5" s="55"/>
      <c r="D5" s="54"/>
      <c r="E5" s="14"/>
      <c r="F5" s="17"/>
      <c r="G5" s="53"/>
      <c r="H5" s="14"/>
      <c r="I5" s="14"/>
      <c r="J5" s="14"/>
      <c r="K5" s="14"/>
      <c r="L5" s="13"/>
      <c r="M5" s="13"/>
      <c r="N5" s="13"/>
    </row>
    <row r="6" spans="1:14" ht="13.5" thickBot="1">
      <c r="A6" s="52" t="s">
        <v>26</v>
      </c>
      <c r="B6" s="51"/>
      <c r="C6" s="51"/>
      <c r="D6" s="50"/>
      <c r="E6" s="49"/>
      <c r="F6" s="49"/>
      <c r="G6" s="48"/>
      <c r="H6" s="14"/>
      <c r="I6" s="14"/>
      <c r="J6" s="14"/>
      <c r="K6" s="14"/>
      <c r="L6" s="13"/>
      <c r="M6" s="13"/>
      <c r="N6" s="13"/>
    </row>
    <row r="7" spans="1:14" ht="15.75" customHeight="1" thickBot="1" thickTop="1">
      <c r="A7" s="47" t="s">
        <v>25</v>
      </c>
      <c r="B7" s="46"/>
      <c r="C7" s="45"/>
      <c r="D7" s="129" t="s">
        <v>24</v>
      </c>
      <c r="E7" s="130"/>
      <c r="F7" s="130"/>
      <c r="G7" s="131"/>
      <c r="H7" s="14"/>
      <c r="I7" s="14"/>
      <c r="J7" s="14"/>
      <c r="K7" s="14"/>
      <c r="L7" s="13"/>
      <c r="M7" s="13"/>
      <c r="N7" s="13"/>
    </row>
    <row r="8" spans="1:14" ht="15.75" customHeight="1" thickBot="1">
      <c r="A8" s="44"/>
      <c r="B8" s="43" t="s">
        <v>23</v>
      </c>
      <c r="C8" s="42" t="s">
        <v>22</v>
      </c>
      <c r="D8" s="111" t="s">
        <v>851</v>
      </c>
      <c r="E8" s="112"/>
      <c r="F8" s="112"/>
      <c r="G8" s="113"/>
      <c r="H8" s="14"/>
      <c r="I8" s="111" t="s">
        <v>21</v>
      </c>
      <c r="J8" s="132"/>
      <c r="K8" s="14"/>
      <c r="L8" s="13"/>
      <c r="M8" s="13"/>
      <c r="N8" s="13"/>
    </row>
    <row r="9" spans="1:14" ht="15.75" customHeight="1" thickBot="1">
      <c r="A9" s="41" t="s">
        <v>20</v>
      </c>
      <c r="B9" s="40"/>
      <c r="C9" s="39"/>
      <c r="D9" s="114"/>
      <c r="E9" s="115"/>
      <c r="F9" s="115"/>
      <c r="G9" s="116"/>
      <c r="H9" s="14"/>
      <c r="I9" s="133"/>
      <c r="J9" s="134"/>
      <c r="K9" s="14"/>
      <c r="L9" s="13"/>
      <c r="M9" s="13"/>
      <c r="N9" s="13"/>
    </row>
    <row r="10" spans="1:14" ht="15.75" customHeight="1" thickBot="1">
      <c r="A10" s="38" t="s">
        <v>19</v>
      </c>
      <c r="B10" s="37" t="s">
        <v>18</v>
      </c>
      <c r="C10" s="36"/>
      <c r="D10" s="114"/>
      <c r="E10" s="115"/>
      <c r="F10" s="115"/>
      <c r="G10" s="116"/>
      <c r="H10" s="14"/>
      <c r="I10" s="135"/>
      <c r="J10" s="136"/>
      <c r="K10" s="14"/>
      <c r="L10" s="13"/>
      <c r="M10" s="13"/>
      <c r="N10" s="13"/>
    </row>
    <row r="11" spans="1:14" ht="48" customHeight="1" thickBot="1">
      <c r="A11" s="35" t="str">
        <f>VLOOKUP(B11,B72:C75,2)</f>
        <v>Non-VS</v>
      </c>
      <c r="B11" s="34">
        <v>1</v>
      </c>
      <c r="C11" s="85"/>
      <c r="D11" s="114"/>
      <c r="E11" s="115"/>
      <c r="F11" s="115"/>
      <c r="G11" s="116"/>
      <c r="H11" s="14"/>
      <c r="I11" s="33" t="s">
        <v>4</v>
      </c>
      <c r="J11" s="33" t="s">
        <v>16</v>
      </c>
      <c r="K11" s="14"/>
      <c r="L11" s="13"/>
      <c r="M11" s="13"/>
      <c r="N11" s="13"/>
    </row>
    <row r="12" spans="1:14" ht="27" customHeight="1" thickBot="1">
      <c r="A12" s="32"/>
      <c r="B12" s="31"/>
      <c r="C12" s="30" t="s">
        <v>15</v>
      </c>
      <c r="D12" s="114"/>
      <c r="E12" s="115"/>
      <c r="F12" s="115"/>
      <c r="G12" s="116"/>
      <c r="H12" s="14"/>
      <c r="I12" s="137" t="s">
        <v>103</v>
      </c>
      <c r="J12" s="29">
        <f>VLOOKUP(I12,'CAS List'!H2:I776,2)</f>
        <v>7440360</v>
      </c>
      <c r="K12" s="14"/>
      <c r="L12" s="13"/>
      <c r="M12" s="13"/>
      <c r="N12" s="13"/>
    </row>
    <row r="13" spans="1:14" ht="18" customHeight="1" thickBot="1">
      <c r="A13" s="28" t="s">
        <v>13</v>
      </c>
      <c r="B13" s="82"/>
      <c r="C13" s="27">
        <v>0</v>
      </c>
      <c r="D13" s="117"/>
      <c r="E13" s="118"/>
      <c r="F13" s="118"/>
      <c r="G13" s="119"/>
      <c r="H13" s="14"/>
      <c r="I13" s="138"/>
      <c r="J13" s="14"/>
      <c r="K13" s="14"/>
      <c r="L13" s="13"/>
      <c r="M13" s="13"/>
      <c r="N13" s="13"/>
    </row>
    <row r="14" spans="1:14" ht="16.5" thickBot="1">
      <c r="A14" s="26" t="s">
        <v>12</v>
      </c>
      <c r="B14" s="139" t="s">
        <v>11</v>
      </c>
      <c r="C14" s="140"/>
      <c r="D14" s="25" t="s">
        <v>847</v>
      </c>
      <c r="E14" s="21"/>
      <c r="F14" s="17"/>
      <c r="G14" s="17"/>
      <c r="H14" s="14"/>
      <c r="I14" s="24"/>
      <c r="J14" s="17"/>
      <c r="K14" s="14"/>
      <c r="L14" s="13"/>
      <c r="M14" s="13"/>
      <c r="N14" s="13"/>
    </row>
    <row r="15" spans="1:15" ht="19.5" customHeight="1" thickBot="1">
      <c r="A15" s="23"/>
      <c r="B15" s="141"/>
      <c r="C15" s="141"/>
      <c r="D15" s="22">
        <f>IF(A15="",B15*8.34,A15)</f>
        <v>0</v>
      </c>
      <c r="E15" s="21"/>
      <c r="F15" s="17"/>
      <c r="G15" s="17"/>
      <c r="H15" s="13"/>
      <c r="I15" s="17"/>
      <c r="J15" s="17"/>
      <c r="K15" s="17"/>
      <c r="L15" s="17"/>
      <c r="M15" s="13"/>
      <c r="N15" s="13"/>
      <c r="O15" s="13"/>
    </row>
    <row r="16" spans="1:15" ht="19.5" customHeight="1">
      <c r="A16" s="142" t="s">
        <v>843</v>
      </c>
      <c r="B16" s="143"/>
      <c r="C16" s="144"/>
      <c r="D16" s="14"/>
      <c r="E16" s="14"/>
      <c r="F16" s="20"/>
      <c r="G16" s="14"/>
      <c r="H16" s="13"/>
      <c r="I16" s="17"/>
      <c r="J16" s="17"/>
      <c r="K16" s="17"/>
      <c r="L16" s="17"/>
      <c r="M16" s="13"/>
      <c r="N16" s="13"/>
      <c r="O16" s="13"/>
    </row>
    <row r="17" spans="1:14" ht="38.25">
      <c r="A17" s="9" t="s">
        <v>4</v>
      </c>
      <c r="B17" s="9" t="s">
        <v>3</v>
      </c>
      <c r="C17" s="9" t="s">
        <v>2</v>
      </c>
      <c r="D17" s="19" t="s">
        <v>10</v>
      </c>
      <c r="E17" s="19" t="s">
        <v>9</v>
      </c>
      <c r="F17" s="19" t="s">
        <v>8</v>
      </c>
      <c r="G17" s="19" t="s">
        <v>7</v>
      </c>
      <c r="H17" s="19" t="s">
        <v>6</v>
      </c>
      <c r="I17" s="18"/>
      <c r="J17" s="17"/>
      <c r="K17" s="17"/>
      <c r="L17" s="13"/>
      <c r="M17" s="13"/>
      <c r="N17" s="13"/>
    </row>
    <row r="18" spans="1:14" ht="12.75">
      <c r="A18" s="6" t="str">
        <f>VLOOKUP(B18,'CAS List'!E2:F777,2,FALSE)</f>
        <v>Styrene</v>
      </c>
      <c r="B18" s="5">
        <v>100425</v>
      </c>
      <c r="C18" s="103"/>
      <c r="D18" s="163">
        <f>LOOKUP($B$11,$D$44:$G$44,D50:G50)</f>
        <v>0</v>
      </c>
      <c r="E18" s="16">
        <f>$B$9*$D$15*D18</f>
        <v>0</v>
      </c>
      <c r="F18" s="16">
        <f>$C$9*$D$15*D18</f>
        <v>0</v>
      </c>
      <c r="G18" s="15">
        <f>E18*(1-($C$13/100))</f>
        <v>0</v>
      </c>
      <c r="H18" s="15">
        <f>F18*(1-($C$13/100))</f>
        <v>0</v>
      </c>
      <c r="I18" s="18"/>
      <c r="J18" s="17"/>
      <c r="K18" s="17"/>
      <c r="L18" s="13"/>
      <c r="M18" s="13"/>
      <c r="N18" s="13"/>
    </row>
    <row r="19" spans="1:14" ht="12.75">
      <c r="A19" s="6" t="e">
        <f>VLOOKUP(B19,'CAS List'!E3:F778,2,FALSE)</f>
        <v>#N/A</v>
      </c>
      <c r="B19" s="84"/>
      <c r="C19" s="103"/>
      <c r="D19" s="163">
        <f aca="true" t="shared" si="0" ref="D19:D37">LOOKUP($B$11,$D$44:$G$44,D51:G51)</f>
        <v>0</v>
      </c>
      <c r="E19" s="16">
        <f aca="true" t="shared" si="1" ref="E19:E37">$B$9*$D$15*D19</f>
        <v>0</v>
      </c>
      <c r="F19" s="16">
        <f aca="true" t="shared" si="2" ref="F19:F37">$C$9*$D$15*D19</f>
        <v>0</v>
      </c>
      <c r="G19" s="15">
        <f aca="true" t="shared" si="3" ref="G19:G37">E19*(1-($C$13/100))</f>
        <v>0</v>
      </c>
      <c r="H19" s="15">
        <f aca="true" t="shared" si="4" ref="H19:H37">F19*(1-($C$13/100))</f>
        <v>0</v>
      </c>
      <c r="I19" s="17"/>
      <c r="J19" s="17"/>
      <c r="K19" s="17"/>
      <c r="L19" s="13"/>
      <c r="M19" s="13"/>
      <c r="N19" s="13"/>
    </row>
    <row r="20" spans="1:14" ht="12.75">
      <c r="A20" s="6" t="e">
        <f>VLOOKUP(B20,'CAS List'!E4:F779,2,FALSE)</f>
        <v>#N/A</v>
      </c>
      <c r="B20" s="7"/>
      <c r="C20" s="103"/>
      <c r="D20" s="163">
        <f t="shared" si="0"/>
        <v>0</v>
      </c>
      <c r="E20" s="16">
        <f t="shared" si="1"/>
        <v>0</v>
      </c>
      <c r="F20" s="16">
        <f t="shared" si="2"/>
        <v>0</v>
      </c>
      <c r="G20" s="15">
        <f t="shared" si="3"/>
        <v>0</v>
      </c>
      <c r="H20" s="15">
        <f t="shared" si="4"/>
        <v>0</v>
      </c>
      <c r="I20" s="17"/>
      <c r="J20" s="17"/>
      <c r="K20" s="17"/>
      <c r="L20" s="13"/>
      <c r="M20" s="13"/>
      <c r="N20" s="13"/>
    </row>
    <row r="21" spans="1:14" ht="12.75">
      <c r="A21" s="6" t="e">
        <f>VLOOKUP(B21,'CAS List'!E5:F780,2,FALSE)</f>
        <v>#N/A</v>
      </c>
      <c r="B21" s="5"/>
      <c r="C21" s="103"/>
      <c r="D21" s="163">
        <f t="shared" si="0"/>
        <v>0</v>
      </c>
      <c r="E21" s="16">
        <f t="shared" si="1"/>
        <v>0</v>
      </c>
      <c r="F21" s="16">
        <f t="shared" si="2"/>
        <v>0</v>
      </c>
      <c r="G21" s="15">
        <f t="shared" si="3"/>
        <v>0</v>
      </c>
      <c r="H21" s="15">
        <f t="shared" si="4"/>
        <v>0</v>
      </c>
      <c r="I21" s="17"/>
      <c r="J21" s="17"/>
      <c r="K21" s="17"/>
      <c r="L21" s="13"/>
      <c r="M21" s="13"/>
      <c r="N21" s="13"/>
    </row>
    <row r="22" spans="1:14" ht="12.75">
      <c r="A22" s="6" t="e">
        <f>VLOOKUP(B22,'CAS List'!E6:F781,2,FALSE)</f>
        <v>#N/A</v>
      </c>
      <c r="B22" s="5"/>
      <c r="C22" s="103"/>
      <c r="D22" s="163">
        <f t="shared" si="0"/>
        <v>0</v>
      </c>
      <c r="E22" s="16">
        <f t="shared" si="1"/>
        <v>0</v>
      </c>
      <c r="F22" s="16">
        <f t="shared" si="2"/>
        <v>0</v>
      </c>
      <c r="G22" s="15">
        <f t="shared" si="3"/>
        <v>0</v>
      </c>
      <c r="H22" s="15">
        <f t="shared" si="4"/>
        <v>0</v>
      </c>
      <c r="I22" s="17"/>
      <c r="J22" s="17"/>
      <c r="K22" s="17"/>
      <c r="L22" s="13"/>
      <c r="M22" s="13"/>
      <c r="N22" s="13"/>
    </row>
    <row r="23" spans="1:14" ht="12.75">
      <c r="A23" s="6" t="e">
        <f>VLOOKUP(B23,'CAS List'!E7:F782,2,FALSE)</f>
        <v>#N/A</v>
      </c>
      <c r="B23" s="5"/>
      <c r="C23" s="103"/>
      <c r="D23" s="163">
        <f t="shared" si="0"/>
        <v>0</v>
      </c>
      <c r="E23" s="16">
        <f t="shared" si="1"/>
        <v>0</v>
      </c>
      <c r="F23" s="16">
        <f t="shared" si="2"/>
        <v>0</v>
      </c>
      <c r="G23" s="15">
        <f t="shared" si="3"/>
        <v>0</v>
      </c>
      <c r="H23" s="15">
        <f t="shared" si="4"/>
        <v>0</v>
      </c>
      <c r="I23" s="17"/>
      <c r="J23" s="17"/>
      <c r="K23" s="17"/>
      <c r="L23" s="13"/>
      <c r="M23" s="13"/>
      <c r="N23" s="13"/>
    </row>
    <row r="24" spans="1:14" ht="12.75">
      <c r="A24" s="6" t="e">
        <f>VLOOKUP(B24,'CAS List'!E8:F783,2,FALSE)</f>
        <v>#N/A</v>
      </c>
      <c r="B24" s="5"/>
      <c r="C24" s="103"/>
      <c r="D24" s="163">
        <f t="shared" si="0"/>
        <v>0</v>
      </c>
      <c r="E24" s="16">
        <f t="shared" si="1"/>
        <v>0</v>
      </c>
      <c r="F24" s="16">
        <f t="shared" si="2"/>
        <v>0</v>
      </c>
      <c r="G24" s="15">
        <f t="shared" si="3"/>
        <v>0</v>
      </c>
      <c r="H24" s="15">
        <f t="shared" si="4"/>
        <v>0</v>
      </c>
      <c r="I24" s="17"/>
      <c r="J24" s="17"/>
      <c r="K24" s="17"/>
      <c r="L24" s="13"/>
      <c r="M24" s="13"/>
      <c r="N24" s="13"/>
    </row>
    <row r="25" spans="1:14" ht="12.75">
      <c r="A25" s="6" t="e">
        <f>VLOOKUP(B25,'CAS List'!E9:F784,2,FALSE)</f>
        <v>#N/A</v>
      </c>
      <c r="B25" s="5"/>
      <c r="C25" s="103"/>
      <c r="D25" s="163">
        <f t="shared" si="0"/>
        <v>0</v>
      </c>
      <c r="E25" s="16">
        <f t="shared" si="1"/>
        <v>0</v>
      </c>
      <c r="F25" s="16">
        <f t="shared" si="2"/>
        <v>0</v>
      </c>
      <c r="G25" s="15">
        <f t="shared" si="3"/>
        <v>0</v>
      </c>
      <c r="H25" s="15">
        <f t="shared" si="4"/>
        <v>0</v>
      </c>
      <c r="I25" s="17"/>
      <c r="J25" s="17"/>
      <c r="K25" s="17"/>
      <c r="L25" s="13"/>
      <c r="M25" s="13"/>
      <c r="N25" s="13"/>
    </row>
    <row r="26" spans="1:14" ht="12.75">
      <c r="A26" s="6" t="e">
        <f>VLOOKUP(B26,'CAS List'!E10:F785,2,FALSE)</f>
        <v>#N/A</v>
      </c>
      <c r="B26" s="5"/>
      <c r="C26" s="103"/>
      <c r="D26" s="163">
        <f t="shared" si="0"/>
        <v>0</v>
      </c>
      <c r="E26" s="16">
        <f t="shared" si="1"/>
        <v>0</v>
      </c>
      <c r="F26" s="16">
        <f t="shared" si="2"/>
        <v>0</v>
      </c>
      <c r="G26" s="15">
        <f t="shared" si="3"/>
        <v>0</v>
      </c>
      <c r="H26" s="15">
        <f t="shared" si="4"/>
        <v>0</v>
      </c>
      <c r="I26" s="17"/>
      <c r="J26" s="17"/>
      <c r="K26" s="17"/>
      <c r="L26" s="13"/>
      <c r="M26" s="13"/>
      <c r="N26" s="13"/>
    </row>
    <row r="27" spans="1:14" ht="12.75">
      <c r="A27" s="6" t="e">
        <f>VLOOKUP(B27,'CAS List'!E11:F786,2,FALSE)</f>
        <v>#N/A</v>
      </c>
      <c r="B27" s="5"/>
      <c r="C27" s="103"/>
      <c r="D27" s="163">
        <f t="shared" si="0"/>
        <v>0</v>
      </c>
      <c r="E27" s="16">
        <f t="shared" si="1"/>
        <v>0</v>
      </c>
      <c r="F27" s="16">
        <f t="shared" si="2"/>
        <v>0</v>
      </c>
      <c r="G27" s="15">
        <f t="shared" si="3"/>
        <v>0</v>
      </c>
      <c r="H27" s="15">
        <f t="shared" si="4"/>
        <v>0</v>
      </c>
      <c r="I27" s="17"/>
      <c r="J27" s="17"/>
      <c r="K27" s="17"/>
      <c r="L27" s="13"/>
      <c r="M27" s="13"/>
      <c r="N27" s="13"/>
    </row>
    <row r="28" spans="1:14" ht="12.75">
      <c r="A28" s="6" t="e">
        <f>VLOOKUP(B28,'CAS List'!E12:F787,2,FALSE)</f>
        <v>#N/A</v>
      </c>
      <c r="B28" s="5"/>
      <c r="C28" s="103"/>
      <c r="D28" s="163">
        <f t="shared" si="0"/>
        <v>0</v>
      </c>
      <c r="E28" s="16">
        <f t="shared" si="1"/>
        <v>0</v>
      </c>
      <c r="F28" s="16">
        <f t="shared" si="2"/>
        <v>0</v>
      </c>
      <c r="G28" s="15">
        <f t="shared" si="3"/>
        <v>0</v>
      </c>
      <c r="H28" s="15">
        <f t="shared" si="4"/>
        <v>0</v>
      </c>
      <c r="I28" s="17"/>
      <c r="J28" s="17"/>
      <c r="K28" s="17"/>
      <c r="L28" s="13"/>
      <c r="M28" s="13"/>
      <c r="N28" s="13"/>
    </row>
    <row r="29" spans="1:14" ht="12.75">
      <c r="A29" s="6" t="e">
        <f>VLOOKUP(B29,'CAS List'!E13:F788,2,FALSE)</f>
        <v>#N/A</v>
      </c>
      <c r="B29" s="5"/>
      <c r="C29" s="103"/>
      <c r="D29" s="163">
        <f t="shared" si="0"/>
        <v>0</v>
      </c>
      <c r="E29" s="16">
        <f t="shared" si="1"/>
        <v>0</v>
      </c>
      <c r="F29" s="16">
        <f t="shared" si="2"/>
        <v>0</v>
      </c>
      <c r="G29" s="15">
        <f t="shared" si="3"/>
        <v>0</v>
      </c>
      <c r="H29" s="15">
        <f t="shared" si="4"/>
        <v>0</v>
      </c>
      <c r="I29" s="17"/>
      <c r="J29" s="17"/>
      <c r="K29" s="17"/>
      <c r="L29" s="13"/>
      <c r="M29" s="13"/>
      <c r="N29" s="13"/>
    </row>
    <row r="30" spans="1:14" ht="12.75">
      <c r="A30" s="6" t="e">
        <f>VLOOKUP(B30,'CAS List'!E14:F789,2,FALSE)</f>
        <v>#N/A</v>
      </c>
      <c r="B30" s="5"/>
      <c r="C30" s="103"/>
      <c r="D30" s="163">
        <f t="shared" si="0"/>
        <v>0</v>
      </c>
      <c r="E30" s="16">
        <f t="shared" si="1"/>
        <v>0</v>
      </c>
      <c r="F30" s="16">
        <f t="shared" si="2"/>
        <v>0</v>
      </c>
      <c r="G30" s="15">
        <f t="shared" si="3"/>
        <v>0</v>
      </c>
      <c r="H30" s="15">
        <f t="shared" si="4"/>
        <v>0</v>
      </c>
      <c r="I30" s="17"/>
      <c r="J30" s="17"/>
      <c r="K30" s="17"/>
      <c r="L30" s="13"/>
      <c r="M30" s="13"/>
      <c r="N30" s="13"/>
    </row>
    <row r="31" spans="1:14" ht="12.75">
      <c r="A31" s="6" t="e">
        <f>VLOOKUP(B31,'CAS List'!E15:F790,2,FALSE)</f>
        <v>#N/A</v>
      </c>
      <c r="B31" s="5"/>
      <c r="C31" s="103"/>
      <c r="D31" s="163">
        <f t="shared" si="0"/>
        <v>0</v>
      </c>
      <c r="E31" s="16">
        <f t="shared" si="1"/>
        <v>0</v>
      </c>
      <c r="F31" s="16">
        <f t="shared" si="2"/>
        <v>0</v>
      </c>
      <c r="G31" s="15">
        <f t="shared" si="3"/>
        <v>0</v>
      </c>
      <c r="H31" s="15">
        <f t="shared" si="4"/>
        <v>0</v>
      </c>
      <c r="I31" s="17"/>
      <c r="J31" s="17"/>
      <c r="K31" s="17"/>
      <c r="L31" s="13"/>
      <c r="M31" s="13"/>
      <c r="N31" s="13"/>
    </row>
    <row r="32" spans="1:14" ht="12.75">
      <c r="A32" s="6" t="e">
        <f>VLOOKUP(B32,'CAS List'!E16:F791,2,FALSE)</f>
        <v>#N/A</v>
      </c>
      <c r="B32" s="5"/>
      <c r="C32" s="103"/>
      <c r="D32" s="163">
        <f t="shared" si="0"/>
        <v>0</v>
      </c>
      <c r="E32" s="16">
        <f t="shared" si="1"/>
        <v>0</v>
      </c>
      <c r="F32" s="16">
        <f t="shared" si="2"/>
        <v>0</v>
      </c>
      <c r="G32" s="15">
        <f t="shared" si="3"/>
        <v>0</v>
      </c>
      <c r="H32" s="15">
        <f t="shared" si="4"/>
        <v>0</v>
      </c>
      <c r="I32" s="17"/>
      <c r="J32" s="17"/>
      <c r="K32" s="17"/>
      <c r="L32" s="13"/>
      <c r="M32" s="13"/>
      <c r="N32" s="13"/>
    </row>
    <row r="33" spans="1:14" ht="12.75">
      <c r="A33" s="6" t="e">
        <f>VLOOKUP(B33,'CAS List'!E17:F792,2,FALSE)</f>
        <v>#N/A</v>
      </c>
      <c r="B33" s="5"/>
      <c r="C33" s="103"/>
      <c r="D33" s="163">
        <f t="shared" si="0"/>
        <v>0</v>
      </c>
      <c r="E33" s="16">
        <f t="shared" si="1"/>
        <v>0</v>
      </c>
      <c r="F33" s="16">
        <f t="shared" si="2"/>
        <v>0</v>
      </c>
      <c r="G33" s="15">
        <f t="shared" si="3"/>
        <v>0</v>
      </c>
      <c r="H33" s="15">
        <f t="shared" si="4"/>
        <v>0</v>
      </c>
      <c r="I33" s="17"/>
      <c r="J33" s="17"/>
      <c r="K33" s="17"/>
      <c r="L33" s="13"/>
      <c r="M33" s="13"/>
      <c r="N33" s="13"/>
    </row>
    <row r="34" spans="1:14" ht="12.75">
      <c r="A34" s="6" t="e">
        <f>VLOOKUP(B34,'CAS List'!E18:F793,2,FALSE)</f>
        <v>#N/A</v>
      </c>
      <c r="B34" s="5"/>
      <c r="C34" s="103"/>
      <c r="D34" s="163">
        <f t="shared" si="0"/>
        <v>0</v>
      </c>
      <c r="E34" s="16">
        <f t="shared" si="1"/>
        <v>0</v>
      </c>
      <c r="F34" s="16">
        <f t="shared" si="2"/>
        <v>0</v>
      </c>
      <c r="G34" s="15">
        <f t="shared" si="3"/>
        <v>0</v>
      </c>
      <c r="H34" s="15">
        <f t="shared" si="4"/>
        <v>0</v>
      </c>
      <c r="I34" s="17"/>
      <c r="J34" s="17"/>
      <c r="K34" s="17"/>
      <c r="L34" s="13"/>
      <c r="M34" s="13"/>
      <c r="N34" s="13"/>
    </row>
    <row r="35" spans="1:14" ht="12.75">
      <c r="A35" s="6" t="e">
        <f>VLOOKUP(B35,'CAS List'!E19:F794,2,FALSE)</f>
        <v>#N/A</v>
      </c>
      <c r="B35" s="5"/>
      <c r="C35" s="103"/>
      <c r="D35" s="163">
        <f t="shared" si="0"/>
        <v>0</v>
      </c>
      <c r="E35" s="16">
        <f t="shared" si="1"/>
        <v>0</v>
      </c>
      <c r="F35" s="16">
        <f t="shared" si="2"/>
        <v>0</v>
      </c>
      <c r="G35" s="15">
        <f t="shared" si="3"/>
        <v>0</v>
      </c>
      <c r="H35" s="15">
        <f t="shared" si="4"/>
        <v>0</v>
      </c>
      <c r="I35" s="17"/>
      <c r="J35" s="17"/>
      <c r="K35" s="17"/>
      <c r="L35" s="13"/>
      <c r="M35" s="13"/>
      <c r="N35" s="13"/>
    </row>
    <row r="36" spans="1:13" ht="12.75">
      <c r="A36" s="6" t="e">
        <f>VLOOKUP(B36,'CAS List'!E20:F795,2,FALSE)</f>
        <v>#N/A</v>
      </c>
      <c r="B36" s="5"/>
      <c r="C36" s="103"/>
      <c r="D36" s="163">
        <f t="shared" si="0"/>
        <v>0</v>
      </c>
      <c r="E36" s="16">
        <f t="shared" si="1"/>
        <v>0</v>
      </c>
      <c r="F36" s="16">
        <f t="shared" si="2"/>
        <v>0</v>
      </c>
      <c r="G36" s="15">
        <f t="shared" si="3"/>
        <v>0</v>
      </c>
      <c r="H36" s="15">
        <f t="shared" si="4"/>
        <v>0</v>
      </c>
      <c r="I36" s="14"/>
      <c r="J36" s="14"/>
      <c r="K36" s="13"/>
      <c r="L36" s="13"/>
      <c r="M36" s="13"/>
    </row>
    <row r="37" spans="1:13" ht="12.75">
      <c r="A37" s="6" t="e">
        <f>VLOOKUP(B37,'CAS List'!E21:F796,2,FALSE)</f>
        <v>#N/A</v>
      </c>
      <c r="B37" s="5"/>
      <c r="C37" s="103"/>
      <c r="D37" s="163">
        <f t="shared" si="0"/>
        <v>0</v>
      </c>
      <c r="E37" s="16">
        <f t="shared" si="1"/>
        <v>0</v>
      </c>
      <c r="F37" s="16">
        <f t="shared" si="2"/>
        <v>0</v>
      </c>
      <c r="G37" s="15">
        <f t="shared" si="3"/>
        <v>0</v>
      </c>
      <c r="H37" s="15">
        <f t="shared" si="4"/>
        <v>0</v>
      </c>
      <c r="I37" s="14"/>
      <c r="J37" s="14"/>
      <c r="K37" s="13"/>
      <c r="L37" s="13"/>
      <c r="M37" s="13"/>
    </row>
    <row r="38" spans="1:14" ht="12.75">
      <c r="A38" s="14"/>
      <c r="B38" s="13"/>
      <c r="C38" s="14"/>
      <c r="D38" s="14"/>
      <c r="E38" s="14"/>
      <c r="F38" s="14"/>
      <c r="G38" s="13"/>
      <c r="H38" s="14"/>
      <c r="I38" s="14"/>
      <c r="J38" s="14"/>
      <c r="K38" s="14"/>
      <c r="L38" s="13"/>
      <c r="M38" s="13"/>
      <c r="N38" s="13"/>
    </row>
    <row r="39" spans="1:14" ht="12.75">
      <c r="A39" s="104" t="s">
        <v>841</v>
      </c>
      <c r="B39" s="104"/>
      <c r="C39" s="104"/>
      <c r="D39" s="104"/>
      <c r="E39" s="104"/>
      <c r="F39" s="104"/>
      <c r="G39" s="104"/>
      <c r="H39" s="104"/>
      <c r="I39" s="14"/>
      <c r="J39" s="14"/>
      <c r="K39" s="14"/>
      <c r="L39" s="13"/>
      <c r="M39" s="13"/>
      <c r="N39" s="13"/>
    </row>
    <row r="40" spans="1:14" ht="12.75" customHeight="1">
      <c r="A40" s="105" t="s">
        <v>842</v>
      </c>
      <c r="B40" s="106"/>
      <c r="C40" s="106"/>
      <c r="D40" s="106"/>
      <c r="E40" s="106"/>
      <c r="F40" s="106"/>
      <c r="G40" s="106"/>
      <c r="H40" s="107"/>
      <c r="I40" s="14"/>
      <c r="J40" s="14"/>
      <c r="K40" s="14"/>
      <c r="L40" s="13"/>
      <c r="M40" s="13"/>
      <c r="N40" s="13"/>
    </row>
    <row r="41" spans="1:14" ht="27" customHeight="1">
      <c r="A41" s="108"/>
      <c r="B41" s="109"/>
      <c r="C41" s="109"/>
      <c r="D41" s="109"/>
      <c r="E41" s="109"/>
      <c r="F41" s="109"/>
      <c r="G41" s="109"/>
      <c r="H41" s="110"/>
      <c r="I41" s="14"/>
      <c r="J41" s="14"/>
      <c r="K41" s="14"/>
      <c r="L41" s="13"/>
      <c r="M41" s="13"/>
      <c r="N41" s="13"/>
    </row>
    <row r="42" spans="1:15" ht="12.75">
      <c r="A42" s="14"/>
      <c r="B42" s="13"/>
      <c r="C42" s="14"/>
      <c r="D42" s="14"/>
      <c r="E42" s="14"/>
      <c r="F42" s="14"/>
      <c r="G42" s="13"/>
      <c r="H42" s="13"/>
      <c r="K42" s="14"/>
      <c r="L42" s="14"/>
      <c r="M42" s="13"/>
      <c r="N42" s="13"/>
      <c r="O42" s="13"/>
    </row>
    <row r="43" spans="1:12" ht="12.75">
      <c r="A43" s="14"/>
      <c r="B43" s="13"/>
      <c r="C43" s="14"/>
      <c r="D43" s="14"/>
      <c r="E43" s="14"/>
      <c r="F43" s="14"/>
      <c r="G43" s="13"/>
      <c r="H43"/>
      <c r="L43" s="1"/>
    </row>
    <row r="44" spans="2:12" ht="12.75">
      <c r="B44" s="1"/>
      <c r="C44" s="12"/>
      <c r="D44" s="10">
        <v>1</v>
      </c>
      <c r="E44" s="10">
        <v>2</v>
      </c>
      <c r="F44" s="11"/>
      <c r="G44" s="10"/>
      <c r="H44"/>
      <c r="L44" s="1"/>
    </row>
    <row r="45" spans="2:12" ht="12.75">
      <c r="B45" s="1"/>
      <c r="C45" s="145" t="s">
        <v>5</v>
      </c>
      <c r="D45" s="148" t="s">
        <v>837</v>
      </c>
      <c r="E45" s="148" t="s">
        <v>838</v>
      </c>
      <c r="F45" s="148"/>
      <c r="G45" s="148"/>
      <c r="H45"/>
      <c r="L45" s="1"/>
    </row>
    <row r="46" spans="2:12" ht="12.75">
      <c r="B46" s="1"/>
      <c r="C46" s="146"/>
      <c r="D46" s="149"/>
      <c r="E46" s="149"/>
      <c r="F46" s="149"/>
      <c r="G46" s="149"/>
      <c r="H46"/>
      <c r="L46" s="1"/>
    </row>
    <row r="47" spans="2:7" ht="12.75">
      <c r="B47" s="1"/>
      <c r="C47" s="146"/>
      <c r="D47" s="149"/>
      <c r="E47" s="149"/>
      <c r="F47" s="149"/>
      <c r="G47" s="149"/>
    </row>
    <row r="48" spans="2:7" ht="12.75">
      <c r="B48" s="1"/>
      <c r="C48" s="147"/>
      <c r="D48" s="150"/>
      <c r="E48" s="150"/>
      <c r="F48" s="150"/>
      <c r="G48" s="150"/>
    </row>
    <row r="49" spans="1:7" s="1" customFormat="1" ht="12.75">
      <c r="A49" s="9" t="s">
        <v>4</v>
      </c>
      <c r="B49" s="3" t="s">
        <v>3</v>
      </c>
      <c r="C49" s="9" t="s">
        <v>2</v>
      </c>
      <c r="D49" s="8"/>
      <c r="E49" s="8"/>
      <c r="F49" s="8"/>
      <c r="G49"/>
    </row>
    <row r="50" spans="1:7" s="1" customFormat="1" ht="12.75">
      <c r="A50" s="6" t="str">
        <f aca="true" t="shared" si="5" ref="A50:C65">A18</f>
        <v>Styrene</v>
      </c>
      <c r="B50" s="160">
        <f t="shared" si="5"/>
        <v>100425</v>
      </c>
      <c r="C50" s="161">
        <f t="shared" si="5"/>
        <v>0</v>
      </c>
      <c r="D50" s="4">
        <f>0.055*(C50/100)</f>
        <v>0</v>
      </c>
      <c r="E50" s="4">
        <f>(0.03*(C50/100))</f>
        <v>0</v>
      </c>
      <c r="F50" s="4"/>
      <c r="G50" s="4"/>
    </row>
    <row r="51" spans="1:7" s="1" customFormat="1" ht="12.75">
      <c r="A51" s="6" t="e">
        <f t="shared" si="5"/>
        <v>#N/A</v>
      </c>
      <c r="B51" s="162">
        <f t="shared" si="5"/>
        <v>0</v>
      </c>
      <c r="C51" s="161">
        <f t="shared" si="5"/>
        <v>0</v>
      </c>
      <c r="D51" s="101">
        <f aca="true" t="shared" si="6" ref="D51:D69">0.055*(C51/100)</f>
        <v>0</v>
      </c>
      <c r="E51" s="101">
        <f aca="true" t="shared" si="7" ref="E51:E69">(0.03*(C51/100))</f>
        <v>0</v>
      </c>
      <c r="F51" s="4"/>
      <c r="G51" s="4"/>
    </row>
    <row r="52" spans="1:7" s="1" customFormat="1" ht="12.75">
      <c r="A52" s="6" t="e">
        <f t="shared" si="5"/>
        <v>#N/A</v>
      </c>
      <c r="B52" s="162">
        <f t="shared" si="5"/>
        <v>0</v>
      </c>
      <c r="C52" s="161">
        <f t="shared" si="5"/>
        <v>0</v>
      </c>
      <c r="D52" s="101">
        <f t="shared" si="6"/>
        <v>0</v>
      </c>
      <c r="E52" s="101">
        <f t="shared" si="7"/>
        <v>0</v>
      </c>
      <c r="F52" s="4"/>
      <c r="G52" s="4"/>
    </row>
    <row r="53" spans="1:7" s="1" customFormat="1" ht="12.75">
      <c r="A53" s="6" t="e">
        <f t="shared" si="5"/>
        <v>#N/A</v>
      </c>
      <c r="B53" s="160">
        <f t="shared" si="5"/>
        <v>0</v>
      </c>
      <c r="C53" s="161">
        <f t="shared" si="5"/>
        <v>0</v>
      </c>
      <c r="D53" s="101">
        <f t="shared" si="6"/>
        <v>0</v>
      </c>
      <c r="E53" s="101">
        <f t="shared" si="7"/>
        <v>0</v>
      </c>
      <c r="F53" s="4"/>
      <c r="G53" s="4"/>
    </row>
    <row r="54" spans="1:7" s="1" customFormat="1" ht="12.75">
      <c r="A54" s="6" t="e">
        <f t="shared" si="5"/>
        <v>#N/A</v>
      </c>
      <c r="B54" s="160">
        <f t="shared" si="5"/>
        <v>0</v>
      </c>
      <c r="C54" s="161">
        <f t="shared" si="5"/>
        <v>0</v>
      </c>
      <c r="D54" s="101">
        <f t="shared" si="6"/>
        <v>0</v>
      </c>
      <c r="E54" s="101">
        <f t="shared" si="7"/>
        <v>0</v>
      </c>
      <c r="F54" s="4"/>
      <c r="G54" s="4"/>
    </row>
    <row r="55" spans="1:7" s="1" customFormat="1" ht="12.75">
      <c r="A55" s="6" t="e">
        <f t="shared" si="5"/>
        <v>#N/A</v>
      </c>
      <c r="B55" s="160">
        <f t="shared" si="5"/>
        <v>0</v>
      </c>
      <c r="C55" s="161">
        <f t="shared" si="5"/>
        <v>0</v>
      </c>
      <c r="D55" s="101">
        <f t="shared" si="6"/>
        <v>0</v>
      </c>
      <c r="E55" s="101">
        <f t="shared" si="7"/>
        <v>0</v>
      </c>
      <c r="F55" s="4"/>
      <c r="G55" s="4"/>
    </row>
    <row r="56" spans="1:7" s="1" customFormat="1" ht="12.75">
      <c r="A56" s="6" t="e">
        <f t="shared" si="5"/>
        <v>#N/A</v>
      </c>
      <c r="B56" s="160">
        <f t="shared" si="5"/>
        <v>0</v>
      </c>
      <c r="C56" s="161">
        <f t="shared" si="5"/>
        <v>0</v>
      </c>
      <c r="D56" s="101">
        <f t="shared" si="6"/>
        <v>0</v>
      </c>
      <c r="E56" s="101">
        <f t="shared" si="7"/>
        <v>0</v>
      </c>
      <c r="F56" s="4"/>
      <c r="G56" s="4"/>
    </row>
    <row r="57" spans="1:7" s="1" customFormat="1" ht="12.75">
      <c r="A57" s="6" t="e">
        <f t="shared" si="5"/>
        <v>#N/A</v>
      </c>
      <c r="B57" s="160">
        <f t="shared" si="5"/>
        <v>0</v>
      </c>
      <c r="C57" s="161">
        <f t="shared" si="5"/>
        <v>0</v>
      </c>
      <c r="D57" s="101">
        <f t="shared" si="6"/>
        <v>0</v>
      </c>
      <c r="E57" s="101">
        <f t="shared" si="7"/>
        <v>0</v>
      </c>
      <c r="F57" s="4"/>
      <c r="G57" s="4"/>
    </row>
    <row r="58" spans="1:7" s="1" customFormat="1" ht="12.75">
      <c r="A58" s="6" t="e">
        <f t="shared" si="5"/>
        <v>#N/A</v>
      </c>
      <c r="B58" s="160">
        <f t="shared" si="5"/>
        <v>0</v>
      </c>
      <c r="C58" s="161">
        <f t="shared" si="5"/>
        <v>0</v>
      </c>
      <c r="D58" s="101">
        <f t="shared" si="6"/>
        <v>0</v>
      </c>
      <c r="E58" s="101">
        <f t="shared" si="7"/>
        <v>0</v>
      </c>
      <c r="F58" s="4"/>
      <c r="G58" s="4"/>
    </row>
    <row r="59" spans="1:7" s="1" customFormat="1" ht="12.75">
      <c r="A59" s="6" t="e">
        <f t="shared" si="5"/>
        <v>#N/A</v>
      </c>
      <c r="B59" s="160">
        <f t="shared" si="5"/>
        <v>0</v>
      </c>
      <c r="C59" s="161">
        <f t="shared" si="5"/>
        <v>0</v>
      </c>
      <c r="D59" s="101">
        <f t="shared" si="6"/>
        <v>0</v>
      </c>
      <c r="E59" s="101">
        <f t="shared" si="7"/>
        <v>0</v>
      </c>
      <c r="F59" s="4"/>
      <c r="G59" s="4"/>
    </row>
    <row r="60" spans="1:7" s="1" customFormat="1" ht="12.75">
      <c r="A60" s="6" t="e">
        <f t="shared" si="5"/>
        <v>#N/A</v>
      </c>
      <c r="B60" s="160">
        <f t="shared" si="5"/>
        <v>0</v>
      </c>
      <c r="C60" s="161">
        <f t="shared" si="5"/>
        <v>0</v>
      </c>
      <c r="D60" s="101">
        <f t="shared" si="6"/>
        <v>0</v>
      </c>
      <c r="E60" s="101">
        <f t="shared" si="7"/>
        <v>0</v>
      </c>
      <c r="F60" s="4"/>
      <c r="G60" s="4"/>
    </row>
    <row r="61" spans="1:7" s="1" customFormat="1" ht="12.75">
      <c r="A61" s="6" t="e">
        <f t="shared" si="5"/>
        <v>#N/A</v>
      </c>
      <c r="B61" s="160">
        <f t="shared" si="5"/>
        <v>0</v>
      </c>
      <c r="C61" s="161">
        <f t="shared" si="5"/>
        <v>0</v>
      </c>
      <c r="D61" s="101">
        <f t="shared" si="6"/>
        <v>0</v>
      </c>
      <c r="E61" s="101">
        <f t="shared" si="7"/>
        <v>0</v>
      </c>
      <c r="F61" s="4"/>
      <c r="G61" s="4"/>
    </row>
    <row r="62" spans="1:7" s="1" customFormat="1" ht="12.75">
      <c r="A62" s="6" t="e">
        <f t="shared" si="5"/>
        <v>#N/A</v>
      </c>
      <c r="B62" s="160">
        <f t="shared" si="5"/>
        <v>0</v>
      </c>
      <c r="C62" s="161">
        <f t="shared" si="5"/>
        <v>0</v>
      </c>
      <c r="D62" s="101">
        <f t="shared" si="6"/>
        <v>0</v>
      </c>
      <c r="E62" s="101">
        <f t="shared" si="7"/>
        <v>0</v>
      </c>
      <c r="F62" s="4"/>
      <c r="G62" s="4"/>
    </row>
    <row r="63" spans="1:7" s="1" customFormat="1" ht="12.75">
      <c r="A63" s="6" t="e">
        <f t="shared" si="5"/>
        <v>#N/A</v>
      </c>
      <c r="B63" s="160">
        <f t="shared" si="5"/>
        <v>0</v>
      </c>
      <c r="C63" s="161">
        <f t="shared" si="5"/>
        <v>0</v>
      </c>
      <c r="D63" s="101">
        <f t="shared" si="6"/>
        <v>0</v>
      </c>
      <c r="E63" s="101">
        <f t="shared" si="7"/>
        <v>0</v>
      </c>
      <c r="F63" s="4"/>
      <c r="G63" s="4"/>
    </row>
    <row r="64" spans="1:7" s="1" customFormat="1" ht="12.75">
      <c r="A64" s="6" t="e">
        <f t="shared" si="5"/>
        <v>#N/A</v>
      </c>
      <c r="B64" s="160">
        <f t="shared" si="5"/>
        <v>0</v>
      </c>
      <c r="C64" s="161">
        <f t="shared" si="5"/>
        <v>0</v>
      </c>
      <c r="D64" s="101">
        <f t="shared" si="6"/>
        <v>0</v>
      </c>
      <c r="E64" s="101">
        <f t="shared" si="7"/>
        <v>0</v>
      </c>
      <c r="F64" s="4"/>
      <c r="G64" s="4"/>
    </row>
    <row r="65" spans="1:7" s="1" customFormat="1" ht="12.75">
      <c r="A65" s="6" t="e">
        <f t="shared" si="5"/>
        <v>#N/A</v>
      </c>
      <c r="B65" s="160">
        <f t="shared" si="5"/>
        <v>0</v>
      </c>
      <c r="C65" s="161">
        <f t="shared" si="5"/>
        <v>0</v>
      </c>
      <c r="D65" s="101">
        <f t="shared" si="6"/>
        <v>0</v>
      </c>
      <c r="E65" s="101">
        <f t="shared" si="7"/>
        <v>0</v>
      </c>
      <c r="F65" s="4"/>
      <c r="G65" s="4"/>
    </row>
    <row r="66" spans="1:7" s="1" customFormat="1" ht="12.75">
      <c r="A66" s="6" t="e">
        <f aca="true" t="shared" si="8" ref="A66:C69">A34</f>
        <v>#N/A</v>
      </c>
      <c r="B66" s="160">
        <f t="shared" si="8"/>
        <v>0</v>
      </c>
      <c r="C66" s="161">
        <f t="shared" si="8"/>
        <v>0</v>
      </c>
      <c r="D66" s="101">
        <f t="shared" si="6"/>
        <v>0</v>
      </c>
      <c r="E66" s="101">
        <f t="shared" si="7"/>
        <v>0</v>
      </c>
      <c r="F66" s="4"/>
      <c r="G66" s="4"/>
    </row>
    <row r="67" spans="1:7" s="1" customFormat="1" ht="12.75">
      <c r="A67" s="6" t="e">
        <f t="shared" si="8"/>
        <v>#N/A</v>
      </c>
      <c r="B67" s="160">
        <f t="shared" si="8"/>
        <v>0</v>
      </c>
      <c r="C67" s="161">
        <f t="shared" si="8"/>
        <v>0</v>
      </c>
      <c r="D67" s="101">
        <f t="shared" si="6"/>
        <v>0</v>
      </c>
      <c r="E67" s="101">
        <f t="shared" si="7"/>
        <v>0</v>
      </c>
      <c r="F67" s="4"/>
      <c r="G67" s="4"/>
    </row>
    <row r="68" spans="1:7" s="1" customFormat="1" ht="12.75">
      <c r="A68" s="6" t="e">
        <f t="shared" si="8"/>
        <v>#N/A</v>
      </c>
      <c r="B68" s="160">
        <f t="shared" si="8"/>
        <v>0</v>
      </c>
      <c r="C68" s="161">
        <f t="shared" si="8"/>
        <v>0</v>
      </c>
      <c r="D68" s="101">
        <f t="shared" si="6"/>
        <v>0</v>
      </c>
      <c r="E68" s="101">
        <f t="shared" si="7"/>
        <v>0</v>
      </c>
      <c r="F68" s="4"/>
      <c r="G68" s="4"/>
    </row>
    <row r="69" spans="1:7" s="1" customFormat="1" ht="12.75">
      <c r="A69" s="6" t="e">
        <f t="shared" si="8"/>
        <v>#N/A</v>
      </c>
      <c r="B69" s="160">
        <f t="shared" si="8"/>
        <v>0</v>
      </c>
      <c r="C69" s="161">
        <f t="shared" si="8"/>
        <v>0</v>
      </c>
      <c r="D69" s="101">
        <f t="shared" si="6"/>
        <v>0</v>
      </c>
      <c r="E69" s="101">
        <f t="shared" si="7"/>
        <v>0</v>
      </c>
      <c r="F69" s="4"/>
      <c r="G69" s="4"/>
    </row>
    <row r="72" spans="2:7" s="1" customFormat="1" ht="12.75">
      <c r="B72" s="3">
        <v>1</v>
      </c>
      <c r="C72" s="2" t="s">
        <v>837</v>
      </c>
      <c r="G72"/>
    </row>
    <row r="73" spans="2:7" s="1" customFormat="1" ht="12.75">
      <c r="B73" s="3">
        <v>2</v>
      </c>
      <c r="C73" s="2" t="s">
        <v>838</v>
      </c>
      <c r="G73"/>
    </row>
    <row r="74" spans="2:7" s="1" customFormat="1" ht="12.75">
      <c r="B74" s="3"/>
      <c r="C74" s="2"/>
      <c r="G74"/>
    </row>
    <row r="75" spans="2:7" s="1" customFormat="1" ht="12.75">
      <c r="B75" s="3"/>
      <c r="C75" s="2"/>
      <c r="G75"/>
    </row>
  </sheetData>
  <sheetProtection/>
  <mergeCells count="18">
    <mergeCell ref="A39:H39"/>
    <mergeCell ref="A40:H41"/>
    <mergeCell ref="I8:J10"/>
    <mergeCell ref="I12:I13"/>
    <mergeCell ref="B14:C14"/>
    <mergeCell ref="B15:C15"/>
    <mergeCell ref="A16:C16"/>
    <mergeCell ref="D8:G13"/>
    <mergeCell ref="C45:C48"/>
    <mergeCell ref="D45:D48"/>
    <mergeCell ref="E45:E48"/>
    <mergeCell ref="F45:F48"/>
    <mergeCell ref="G45:G48"/>
    <mergeCell ref="B1:G1"/>
    <mergeCell ref="B2:G2"/>
    <mergeCell ref="B3:C3"/>
    <mergeCell ref="E3:F3"/>
    <mergeCell ref="D7:G7"/>
  </mergeCells>
  <dataValidations count="2">
    <dataValidation type="list" allowBlank="1" showInputMessage="1" showErrorMessage="1" sqref="B11">
      <formula1>$B$72:$B$75</formula1>
    </dataValidation>
    <dataValidation type="list" allowBlank="1" showInputMessage="1" showErrorMessage="1" sqref="I12:I13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zoomScale="145" zoomScaleNormal="145" zoomScalePageLayoutView="0" workbookViewId="0" topLeftCell="A1">
      <selection activeCell="D88" sqref="D88"/>
    </sheetView>
  </sheetViews>
  <sheetFormatPr defaultColWidth="9.140625" defaultRowHeight="12.75"/>
  <cols>
    <col min="1" max="2" width="36.7109375" style="0" customWidth="1"/>
    <col min="3" max="4" width="12.7109375" style="0" customWidth="1"/>
    <col min="5" max="5" width="9.140625" style="64" customWidth="1"/>
  </cols>
  <sheetData>
    <row r="1" spans="1:4" ht="12.75">
      <c r="A1" s="63" t="s">
        <v>816</v>
      </c>
      <c r="B1" s="63" t="s">
        <v>4</v>
      </c>
      <c r="C1" s="63" t="s">
        <v>817</v>
      </c>
      <c r="D1" s="63" t="s">
        <v>818</v>
      </c>
    </row>
    <row r="2" spans="1:4" ht="12.75">
      <c r="A2" s="64" t="str">
        <f>'GC Atomized'!$A$16</f>
        <v>GC Atomized</v>
      </c>
      <c r="B2" s="70" t="str">
        <f>'GC Atomized'!A18</f>
        <v>Styrene</v>
      </c>
      <c r="C2" s="71">
        <f>'GC Atomized'!G18</f>
        <v>0</v>
      </c>
      <c r="D2" s="71">
        <f>'GC Atomized'!H18</f>
        <v>0</v>
      </c>
    </row>
    <row r="3" spans="1:4" ht="12.75">
      <c r="A3" s="64" t="str">
        <f>'GC Atomized'!$A$16</f>
        <v>GC Atomized</v>
      </c>
      <c r="B3" s="70" t="str">
        <f>'GC Atomized'!A19</f>
        <v>Methyl methacrylate</v>
      </c>
      <c r="C3" s="71">
        <f>'GC Atomized'!G19</f>
        <v>0</v>
      </c>
      <c r="D3" s="71">
        <f>'GC Atomized'!H19</f>
        <v>0</v>
      </c>
    </row>
    <row r="4" spans="1:4" ht="12.75">
      <c r="A4" s="64" t="str">
        <f>'GC Atomized'!$A$16</f>
        <v>GC Atomized</v>
      </c>
      <c r="B4" s="70" t="e">
        <f>'GC Atomized'!A20</f>
        <v>#N/A</v>
      </c>
      <c r="C4" s="71">
        <f>'GC Atomized'!G20</f>
        <v>0</v>
      </c>
      <c r="D4" s="71">
        <f>'GC Atomized'!H20</f>
        <v>0</v>
      </c>
    </row>
    <row r="5" spans="1:4" ht="12.75">
      <c r="A5" s="64" t="str">
        <f>'GC Atomized'!$A$16</f>
        <v>GC Atomized</v>
      </c>
      <c r="B5" s="70" t="e">
        <f>'GC Atomized'!A21</f>
        <v>#N/A</v>
      </c>
      <c r="C5" s="71">
        <f>'GC Atomized'!G21</f>
        <v>0</v>
      </c>
      <c r="D5" s="71">
        <f>'GC Atomized'!H21</f>
        <v>0</v>
      </c>
    </row>
    <row r="6" spans="1:4" ht="12.75">
      <c r="A6" s="64" t="str">
        <f>'GC Atomized'!$A$16</f>
        <v>GC Atomized</v>
      </c>
      <c r="B6" s="70" t="e">
        <f>'GC Atomized'!A22</f>
        <v>#N/A</v>
      </c>
      <c r="C6" s="71">
        <f>'GC Atomized'!G22</f>
        <v>0</v>
      </c>
      <c r="D6" s="71">
        <f>'GC Atomized'!H22</f>
        <v>0</v>
      </c>
    </row>
    <row r="7" spans="1:4" ht="12.75">
      <c r="A7" s="64" t="str">
        <f>'GC Atomized'!$A$16</f>
        <v>GC Atomized</v>
      </c>
      <c r="B7" s="70" t="e">
        <f>'GC Atomized'!A23</f>
        <v>#N/A</v>
      </c>
      <c r="C7" s="71">
        <f>'GC Atomized'!G23</f>
        <v>0</v>
      </c>
      <c r="D7" s="71">
        <f>'GC Atomized'!H23</f>
        <v>0</v>
      </c>
    </row>
    <row r="8" spans="1:4" ht="12.75">
      <c r="A8" s="64" t="str">
        <f>'GC Atomized'!$A$16</f>
        <v>GC Atomized</v>
      </c>
      <c r="B8" s="70" t="e">
        <f>'GC Atomized'!A24</f>
        <v>#N/A</v>
      </c>
      <c r="C8" s="71">
        <f>'GC Atomized'!G24</f>
        <v>0</v>
      </c>
      <c r="D8" s="71">
        <f>'GC Atomized'!H24</f>
        <v>0</v>
      </c>
    </row>
    <row r="9" spans="1:4" ht="12.75">
      <c r="A9" s="64" t="str">
        <f>'GC Atomized'!$A$16</f>
        <v>GC Atomized</v>
      </c>
      <c r="B9" s="70" t="e">
        <f>'GC Atomized'!A25</f>
        <v>#N/A</v>
      </c>
      <c r="C9" s="71">
        <f>'GC Atomized'!G25</f>
        <v>0</v>
      </c>
      <c r="D9" s="71">
        <f>'GC Atomized'!H25</f>
        <v>0</v>
      </c>
    </row>
    <row r="10" spans="1:4" ht="12.75">
      <c r="A10" s="64" t="str">
        <f>'GC Atomized'!$A$16</f>
        <v>GC Atomized</v>
      </c>
      <c r="B10" s="70" t="e">
        <f>'GC Atomized'!A26</f>
        <v>#N/A</v>
      </c>
      <c r="C10" s="71">
        <f>'GC Atomized'!G26</f>
        <v>0</v>
      </c>
      <c r="D10" s="71">
        <f>'GC Atomized'!H26</f>
        <v>0</v>
      </c>
    </row>
    <row r="11" spans="1:4" ht="12.75">
      <c r="A11" s="64" t="str">
        <f>'GC Atomized'!$A$16</f>
        <v>GC Atomized</v>
      </c>
      <c r="B11" s="70" t="e">
        <f>'GC Atomized'!A27</f>
        <v>#N/A</v>
      </c>
      <c r="C11" s="71">
        <f>'GC Atomized'!G27</f>
        <v>0</v>
      </c>
      <c r="D11" s="71">
        <f>'GC Atomized'!H27</f>
        <v>0</v>
      </c>
    </row>
    <row r="12" spans="1:4" ht="12.75">
      <c r="A12" s="64" t="str">
        <f>'GC Atomized'!$A$16</f>
        <v>GC Atomized</v>
      </c>
      <c r="B12" s="70" t="e">
        <f>'GC Atomized'!A28</f>
        <v>#N/A</v>
      </c>
      <c r="C12" s="71">
        <f>'GC Atomized'!G28</f>
        <v>0</v>
      </c>
      <c r="D12" s="71">
        <f>'GC Atomized'!H28</f>
        <v>0</v>
      </c>
    </row>
    <row r="13" spans="1:4" ht="12.75">
      <c r="A13" s="64" t="str">
        <f>'GC Atomized'!$A$16</f>
        <v>GC Atomized</v>
      </c>
      <c r="B13" s="70" t="e">
        <f>'GC Atomized'!A29</f>
        <v>#N/A</v>
      </c>
      <c r="C13" s="71">
        <f>'GC Atomized'!G29</f>
        <v>0</v>
      </c>
      <c r="D13" s="71">
        <f>'GC Atomized'!H29</f>
        <v>0</v>
      </c>
    </row>
    <row r="14" spans="1:4" ht="12.75">
      <c r="A14" s="64" t="str">
        <f>'GC Atomized'!$A$16</f>
        <v>GC Atomized</v>
      </c>
      <c r="B14" s="70" t="e">
        <f>'GC Atomized'!A30</f>
        <v>#N/A</v>
      </c>
      <c r="C14" s="71">
        <f>'GC Atomized'!G30</f>
        <v>0</v>
      </c>
      <c r="D14" s="71">
        <f>'GC Atomized'!H30</f>
        <v>0</v>
      </c>
    </row>
    <row r="15" spans="1:4" ht="12.75">
      <c r="A15" s="64" t="str">
        <f>'GC Atomized'!$A$16</f>
        <v>GC Atomized</v>
      </c>
      <c r="B15" s="70" t="e">
        <f>'GC Atomized'!A31</f>
        <v>#N/A</v>
      </c>
      <c r="C15" s="71">
        <f>'GC Atomized'!G31</f>
        <v>0</v>
      </c>
      <c r="D15" s="71">
        <f>'GC Atomized'!H31</f>
        <v>0</v>
      </c>
    </row>
    <row r="16" spans="1:4" ht="12.75">
      <c r="A16" s="64" t="str">
        <f>'GC Atomized'!$A$16</f>
        <v>GC Atomized</v>
      </c>
      <c r="B16" s="70" t="e">
        <f>'GC Atomized'!A32</f>
        <v>#N/A</v>
      </c>
      <c r="C16" s="71">
        <f>'GC Atomized'!G32</f>
        <v>0</v>
      </c>
      <c r="D16" s="71">
        <f>'GC Atomized'!H32</f>
        <v>0</v>
      </c>
    </row>
    <row r="17" spans="1:4" ht="12.75">
      <c r="A17" s="64" t="str">
        <f>'GC Atomized'!$A$16</f>
        <v>GC Atomized</v>
      </c>
      <c r="B17" s="70" t="e">
        <f>'GC Atomized'!A33</f>
        <v>#N/A</v>
      </c>
      <c r="C17" s="71">
        <f>'GC Atomized'!G33</f>
        <v>0</v>
      </c>
      <c r="D17" s="71">
        <f>'GC Atomized'!H33</f>
        <v>0</v>
      </c>
    </row>
    <row r="18" spans="1:4" ht="12.75">
      <c r="A18" s="64" t="str">
        <f>'GC Atomized'!$A$16</f>
        <v>GC Atomized</v>
      </c>
      <c r="B18" s="70" t="e">
        <f>'GC Atomized'!A34</f>
        <v>#N/A</v>
      </c>
      <c r="C18" s="71">
        <f>'GC Atomized'!G34</f>
        <v>0</v>
      </c>
      <c r="D18" s="71">
        <f>'GC Atomized'!H34</f>
        <v>0</v>
      </c>
    </row>
    <row r="19" spans="1:4" ht="12.75">
      <c r="A19" s="64" t="str">
        <f>'GC Atomized'!$A$16</f>
        <v>GC Atomized</v>
      </c>
      <c r="B19" s="70" t="e">
        <f>'GC Atomized'!A35</f>
        <v>#N/A</v>
      </c>
      <c r="C19" s="71">
        <f>'GC Atomized'!G35</f>
        <v>0</v>
      </c>
      <c r="D19" s="71">
        <f>'GC Atomized'!H35</f>
        <v>0</v>
      </c>
    </row>
    <row r="20" spans="1:4" ht="12.75">
      <c r="A20" s="64" t="str">
        <f>'GC Atomized'!$A$16</f>
        <v>GC Atomized</v>
      </c>
      <c r="B20" s="70" t="e">
        <f>'GC Atomized'!A36</f>
        <v>#N/A</v>
      </c>
      <c r="C20" s="71">
        <f>'GC Atomized'!G36</f>
        <v>0</v>
      </c>
      <c r="D20" s="71">
        <f>'GC Atomized'!H36</f>
        <v>0</v>
      </c>
    </row>
    <row r="21" spans="1:4" ht="12.75">
      <c r="A21" s="64" t="str">
        <f>'GC Atomized'!$A$16</f>
        <v>GC Atomized</v>
      </c>
      <c r="B21" s="70" t="e">
        <f>'GC Atomized'!A37</f>
        <v>#N/A</v>
      </c>
      <c r="C21" s="71">
        <f>'GC Atomized'!G37</f>
        <v>0</v>
      </c>
      <c r="D21" s="71">
        <f>'GC Atomized'!H37</f>
        <v>0</v>
      </c>
    </row>
    <row r="22" spans="1:4" ht="12.75">
      <c r="A22" s="64" t="str">
        <f>'GC Non-Atomized'!$A$16</f>
        <v>GC Non-Atomized</v>
      </c>
      <c r="B22" s="72" t="str">
        <f>'GC Non-Atomized'!A18</f>
        <v>Styrene</v>
      </c>
      <c r="C22" s="73">
        <f>'GC Non-Atomized'!G18</f>
        <v>0</v>
      </c>
      <c r="D22" s="73">
        <f>'GC Non-Atomized'!H18</f>
        <v>0</v>
      </c>
    </row>
    <row r="23" spans="1:4" ht="12.75">
      <c r="A23" s="64" t="str">
        <f>'GC Non-Atomized'!$A$16</f>
        <v>GC Non-Atomized</v>
      </c>
      <c r="B23" s="72" t="str">
        <f>'GC Non-Atomized'!A19</f>
        <v>Methyl methacrylate</v>
      </c>
      <c r="C23" s="73">
        <f>'GC Non-Atomized'!G19</f>
        <v>0</v>
      </c>
      <c r="D23" s="73">
        <f>'GC Non-Atomized'!H19</f>
        <v>0</v>
      </c>
    </row>
    <row r="24" spans="1:4" ht="12.75">
      <c r="A24" s="64" t="str">
        <f>'GC Non-Atomized'!$A$16</f>
        <v>GC Non-Atomized</v>
      </c>
      <c r="B24" s="72" t="e">
        <f>'GC Non-Atomized'!A20</f>
        <v>#N/A</v>
      </c>
      <c r="C24" s="73">
        <f>'GC Non-Atomized'!G20</f>
        <v>0</v>
      </c>
      <c r="D24" s="73">
        <f>'GC Non-Atomized'!H20</f>
        <v>0</v>
      </c>
    </row>
    <row r="25" spans="1:4" ht="12.75">
      <c r="A25" s="64" t="str">
        <f>'GC Non-Atomized'!$A$16</f>
        <v>GC Non-Atomized</v>
      </c>
      <c r="B25" s="72" t="e">
        <f>'GC Non-Atomized'!A21</f>
        <v>#N/A</v>
      </c>
      <c r="C25" s="73">
        <f>'GC Non-Atomized'!G21</f>
        <v>0</v>
      </c>
      <c r="D25" s="73">
        <f>'GC Non-Atomized'!H21</f>
        <v>0</v>
      </c>
    </row>
    <row r="26" spans="1:4" ht="12.75">
      <c r="A26" s="64" t="str">
        <f>'GC Non-Atomized'!$A$16</f>
        <v>GC Non-Atomized</v>
      </c>
      <c r="B26" s="72" t="e">
        <f>'GC Non-Atomized'!A22</f>
        <v>#N/A</v>
      </c>
      <c r="C26" s="73">
        <f>'GC Non-Atomized'!G22</f>
        <v>0</v>
      </c>
      <c r="D26" s="73">
        <f>'GC Non-Atomized'!H22</f>
        <v>0</v>
      </c>
    </row>
    <row r="27" spans="1:4" ht="12.75">
      <c r="A27" s="64" t="str">
        <f>'GC Non-Atomized'!$A$16</f>
        <v>GC Non-Atomized</v>
      </c>
      <c r="B27" s="72" t="e">
        <f>'GC Non-Atomized'!A23</f>
        <v>#N/A</v>
      </c>
      <c r="C27" s="73">
        <f>'GC Non-Atomized'!G23</f>
        <v>0</v>
      </c>
      <c r="D27" s="73">
        <f>'GC Non-Atomized'!H23</f>
        <v>0</v>
      </c>
    </row>
    <row r="28" spans="1:4" ht="12.75">
      <c r="A28" s="64" t="str">
        <f>'GC Non-Atomized'!$A$16</f>
        <v>GC Non-Atomized</v>
      </c>
      <c r="B28" s="72" t="e">
        <f>'GC Non-Atomized'!A24</f>
        <v>#N/A</v>
      </c>
      <c r="C28" s="73">
        <f>'GC Non-Atomized'!G24</f>
        <v>0</v>
      </c>
      <c r="D28" s="73">
        <f>'GC Non-Atomized'!H24</f>
        <v>0</v>
      </c>
    </row>
    <row r="29" spans="1:4" ht="12.75">
      <c r="A29" s="64" t="str">
        <f>'GC Non-Atomized'!$A$16</f>
        <v>GC Non-Atomized</v>
      </c>
      <c r="B29" s="72" t="e">
        <f>'GC Non-Atomized'!A25</f>
        <v>#N/A</v>
      </c>
      <c r="C29" s="73">
        <f>'GC Non-Atomized'!G25</f>
        <v>0</v>
      </c>
      <c r="D29" s="73">
        <f>'GC Non-Atomized'!H25</f>
        <v>0</v>
      </c>
    </row>
    <row r="30" spans="1:4" ht="12.75">
      <c r="A30" s="64" t="str">
        <f>'GC Non-Atomized'!$A$16</f>
        <v>GC Non-Atomized</v>
      </c>
      <c r="B30" s="72" t="e">
        <f>'GC Non-Atomized'!A26</f>
        <v>#N/A</v>
      </c>
      <c r="C30" s="73">
        <f>'GC Non-Atomized'!G26</f>
        <v>0</v>
      </c>
      <c r="D30" s="73">
        <f>'GC Non-Atomized'!H26</f>
        <v>0</v>
      </c>
    </row>
    <row r="31" spans="1:4" ht="12.75">
      <c r="A31" s="64" t="str">
        <f>'GC Non-Atomized'!$A$16</f>
        <v>GC Non-Atomized</v>
      </c>
      <c r="B31" s="72" t="e">
        <f>'GC Non-Atomized'!A27</f>
        <v>#N/A</v>
      </c>
      <c r="C31" s="73">
        <f>'GC Non-Atomized'!G27</f>
        <v>0</v>
      </c>
      <c r="D31" s="73">
        <f>'GC Non-Atomized'!H27</f>
        <v>0</v>
      </c>
    </row>
    <row r="32" spans="1:4" ht="12.75">
      <c r="A32" s="64" t="str">
        <f>'GC Non-Atomized'!$A$16</f>
        <v>GC Non-Atomized</v>
      </c>
      <c r="B32" s="72" t="e">
        <f>'GC Non-Atomized'!A28</f>
        <v>#N/A</v>
      </c>
      <c r="C32" s="73">
        <f>'GC Non-Atomized'!G28</f>
        <v>0</v>
      </c>
      <c r="D32" s="73">
        <f>'GC Non-Atomized'!H28</f>
        <v>0</v>
      </c>
    </row>
    <row r="33" spans="1:4" ht="12.75">
      <c r="A33" s="64" t="str">
        <f>'GC Non-Atomized'!$A$16</f>
        <v>GC Non-Atomized</v>
      </c>
      <c r="B33" s="72" t="e">
        <f>'GC Non-Atomized'!A29</f>
        <v>#N/A</v>
      </c>
      <c r="C33" s="73">
        <f>'GC Non-Atomized'!G29</f>
        <v>0</v>
      </c>
      <c r="D33" s="73">
        <f>'GC Non-Atomized'!H29</f>
        <v>0</v>
      </c>
    </row>
    <row r="34" spans="1:4" ht="12.75">
      <c r="A34" s="64" t="str">
        <f>'GC Non-Atomized'!$A$16</f>
        <v>GC Non-Atomized</v>
      </c>
      <c r="B34" s="72" t="e">
        <f>'GC Non-Atomized'!A30</f>
        <v>#N/A</v>
      </c>
      <c r="C34" s="73">
        <f>'GC Non-Atomized'!G30</f>
        <v>0</v>
      </c>
      <c r="D34" s="73">
        <f>'GC Non-Atomized'!H30</f>
        <v>0</v>
      </c>
    </row>
    <row r="35" spans="1:4" ht="12.75">
      <c r="A35" s="64" t="str">
        <f>'GC Non-Atomized'!$A$16</f>
        <v>GC Non-Atomized</v>
      </c>
      <c r="B35" s="72" t="e">
        <f>'GC Non-Atomized'!A31</f>
        <v>#N/A</v>
      </c>
      <c r="C35" s="73">
        <f>'GC Non-Atomized'!G31</f>
        <v>0</v>
      </c>
      <c r="D35" s="73">
        <f>'GC Non-Atomized'!H31</f>
        <v>0</v>
      </c>
    </row>
    <row r="36" spans="1:4" ht="12.75">
      <c r="A36" s="64" t="str">
        <f>'GC Non-Atomized'!$A$16</f>
        <v>GC Non-Atomized</v>
      </c>
      <c r="B36" s="72" t="e">
        <f>'GC Non-Atomized'!A32</f>
        <v>#N/A</v>
      </c>
      <c r="C36" s="73">
        <f>'GC Non-Atomized'!G32</f>
        <v>0</v>
      </c>
      <c r="D36" s="73">
        <f>'GC Non-Atomized'!H32</f>
        <v>0</v>
      </c>
    </row>
    <row r="37" spans="1:4" ht="12.75">
      <c r="A37" s="64" t="str">
        <f>'GC Non-Atomized'!$A$16</f>
        <v>GC Non-Atomized</v>
      </c>
      <c r="B37" s="72" t="e">
        <f>'GC Non-Atomized'!A33</f>
        <v>#N/A</v>
      </c>
      <c r="C37" s="73">
        <f>'GC Non-Atomized'!G33</f>
        <v>0</v>
      </c>
      <c r="D37" s="73">
        <f>'GC Non-Atomized'!H33</f>
        <v>0</v>
      </c>
    </row>
    <row r="38" spans="1:4" ht="12.75">
      <c r="A38" s="64" t="str">
        <f>'GC Non-Atomized'!$A$16</f>
        <v>GC Non-Atomized</v>
      </c>
      <c r="B38" s="72" t="e">
        <f>'GC Non-Atomized'!A34</f>
        <v>#N/A</v>
      </c>
      <c r="C38" s="73">
        <f>'GC Non-Atomized'!G34</f>
        <v>0</v>
      </c>
      <c r="D38" s="73">
        <f>'GC Non-Atomized'!H34</f>
        <v>0</v>
      </c>
    </row>
    <row r="39" spans="1:4" ht="12.75">
      <c r="A39" s="64" t="str">
        <f>'GC Non-Atomized'!$A$16</f>
        <v>GC Non-Atomized</v>
      </c>
      <c r="B39" s="72" t="e">
        <f>'GC Non-Atomized'!A35</f>
        <v>#N/A</v>
      </c>
      <c r="C39" s="73">
        <f>'GC Non-Atomized'!G35</f>
        <v>0</v>
      </c>
      <c r="D39" s="73">
        <f>'GC Non-Atomized'!H35</f>
        <v>0</v>
      </c>
    </row>
    <row r="40" spans="1:4" ht="12.75">
      <c r="A40" s="64" t="str">
        <f>'GC Non-Atomized'!$A$16</f>
        <v>GC Non-Atomized</v>
      </c>
      <c r="B40" s="72" t="e">
        <f>'GC Non-Atomized'!A36</f>
        <v>#N/A</v>
      </c>
      <c r="C40" s="73">
        <f>'GC Non-Atomized'!G36</f>
        <v>0</v>
      </c>
      <c r="D40" s="73">
        <f>'GC Non-Atomized'!H36</f>
        <v>0</v>
      </c>
    </row>
    <row r="41" spans="1:4" ht="12.75">
      <c r="A41" s="64" t="str">
        <f>'GC Non-Atomized'!$A$16</f>
        <v>GC Non-Atomized</v>
      </c>
      <c r="B41" s="72" t="e">
        <f>'GC Non-Atomized'!A37</f>
        <v>#N/A</v>
      </c>
      <c r="C41" s="73">
        <f>'GC Non-Atomized'!G37</f>
        <v>0</v>
      </c>
      <c r="D41" s="73">
        <f>'GC Non-Atomized'!H37</f>
        <v>0</v>
      </c>
    </row>
    <row r="42" spans="1:4" ht="12.75">
      <c r="A42" s="64" t="str">
        <f>'GC Robotic'!$A$16</f>
        <v>GC Automated Spray</v>
      </c>
      <c r="B42" s="74" t="str">
        <f>'GC Robotic'!A18</f>
        <v>Styrene</v>
      </c>
      <c r="C42" s="75">
        <f>'GC Robotic'!G18</f>
        <v>0</v>
      </c>
      <c r="D42" s="75">
        <f>'GC Robotic'!H18</f>
        <v>0</v>
      </c>
    </row>
    <row r="43" spans="1:4" ht="12.75">
      <c r="A43" s="64" t="str">
        <f>'GC Robotic'!$A$16</f>
        <v>GC Automated Spray</v>
      </c>
      <c r="B43" s="74" t="str">
        <f>'GC Robotic'!A19</f>
        <v>Methyl methacrylate</v>
      </c>
      <c r="C43" s="75">
        <f>'GC Robotic'!G19</f>
        <v>0</v>
      </c>
      <c r="D43" s="75">
        <f>'GC Robotic'!H19</f>
        <v>0</v>
      </c>
    </row>
    <row r="44" spans="1:4" ht="12.75">
      <c r="A44" s="64" t="str">
        <f>'GC Robotic'!$A$16</f>
        <v>GC Automated Spray</v>
      </c>
      <c r="B44" s="74" t="e">
        <f>'GC Robotic'!A20</f>
        <v>#N/A</v>
      </c>
      <c r="C44" s="75">
        <f>'GC Robotic'!G20</f>
        <v>0</v>
      </c>
      <c r="D44" s="75">
        <f>'GC Robotic'!H20</f>
        <v>0</v>
      </c>
    </row>
    <row r="45" spans="1:4" ht="12.75">
      <c r="A45" s="64" t="str">
        <f>'GC Robotic'!$A$16</f>
        <v>GC Automated Spray</v>
      </c>
      <c r="B45" s="74" t="e">
        <f>'GC Robotic'!A21</f>
        <v>#N/A</v>
      </c>
      <c r="C45" s="75">
        <f>'GC Robotic'!G21</f>
        <v>0</v>
      </c>
      <c r="D45" s="75">
        <f>'GC Robotic'!H21</f>
        <v>0</v>
      </c>
    </row>
    <row r="46" spans="1:4" ht="12.75">
      <c r="A46" s="64" t="str">
        <f>'GC Robotic'!$A$16</f>
        <v>GC Automated Spray</v>
      </c>
      <c r="B46" s="74" t="e">
        <f>'GC Robotic'!A22</f>
        <v>#N/A</v>
      </c>
      <c r="C46" s="75">
        <f>'GC Robotic'!G22</f>
        <v>0</v>
      </c>
      <c r="D46" s="75">
        <f>'GC Robotic'!H22</f>
        <v>0</v>
      </c>
    </row>
    <row r="47" spans="1:4" ht="12.75">
      <c r="A47" s="64" t="str">
        <f>'GC Robotic'!$A$16</f>
        <v>GC Automated Spray</v>
      </c>
      <c r="B47" s="74" t="e">
        <f>'GC Robotic'!A23</f>
        <v>#N/A</v>
      </c>
      <c r="C47" s="75">
        <f>'GC Robotic'!G23</f>
        <v>0</v>
      </c>
      <c r="D47" s="75">
        <f>'GC Robotic'!H23</f>
        <v>0</v>
      </c>
    </row>
    <row r="48" spans="1:4" ht="12.75">
      <c r="A48" s="64" t="str">
        <f>'GC Robotic'!$A$16</f>
        <v>GC Automated Spray</v>
      </c>
      <c r="B48" s="74" t="e">
        <f>'GC Robotic'!A24</f>
        <v>#N/A</v>
      </c>
      <c r="C48" s="75">
        <f>'GC Robotic'!G24</f>
        <v>0</v>
      </c>
      <c r="D48" s="75">
        <f>'GC Robotic'!H24</f>
        <v>0</v>
      </c>
    </row>
    <row r="49" spans="1:4" ht="12.75">
      <c r="A49" s="64" t="str">
        <f>'GC Robotic'!$A$16</f>
        <v>GC Automated Spray</v>
      </c>
      <c r="B49" s="74" t="e">
        <f>'GC Robotic'!A25</f>
        <v>#N/A</v>
      </c>
      <c r="C49" s="75">
        <f>'GC Robotic'!G25</f>
        <v>0</v>
      </c>
      <c r="D49" s="75">
        <f>'GC Robotic'!H25</f>
        <v>0</v>
      </c>
    </row>
    <row r="50" spans="1:4" ht="12.75">
      <c r="A50" s="64" t="str">
        <f>'GC Robotic'!$A$16</f>
        <v>GC Automated Spray</v>
      </c>
      <c r="B50" s="74" t="e">
        <f>'GC Robotic'!A26</f>
        <v>#N/A</v>
      </c>
      <c r="C50" s="75">
        <f>'GC Robotic'!G26</f>
        <v>0</v>
      </c>
      <c r="D50" s="75">
        <f>'GC Robotic'!H26</f>
        <v>0</v>
      </c>
    </row>
    <row r="51" spans="1:4" ht="12.75">
      <c r="A51" s="64" t="str">
        <f>'GC Robotic'!$A$16</f>
        <v>GC Automated Spray</v>
      </c>
      <c r="B51" s="74" t="e">
        <f>'GC Robotic'!A27</f>
        <v>#N/A</v>
      </c>
      <c r="C51" s="75">
        <f>'GC Robotic'!G27</f>
        <v>0</v>
      </c>
      <c r="D51" s="75">
        <f>'GC Robotic'!H27</f>
        <v>0</v>
      </c>
    </row>
    <row r="52" spans="1:4" ht="12.75">
      <c r="A52" s="64" t="str">
        <f>'GC Robotic'!$A$16</f>
        <v>GC Automated Spray</v>
      </c>
      <c r="B52" s="74" t="e">
        <f>'GC Robotic'!A28</f>
        <v>#N/A</v>
      </c>
      <c r="C52" s="75">
        <f>'GC Robotic'!G28</f>
        <v>0</v>
      </c>
      <c r="D52" s="75">
        <f>'GC Robotic'!H28</f>
        <v>0</v>
      </c>
    </row>
    <row r="53" spans="1:4" ht="12.75">
      <c r="A53" s="64" t="str">
        <f>'GC Robotic'!$A$16</f>
        <v>GC Automated Spray</v>
      </c>
      <c r="B53" s="74" t="e">
        <f>'GC Robotic'!A29</f>
        <v>#N/A</v>
      </c>
      <c r="C53" s="75">
        <f>'GC Robotic'!G29</f>
        <v>0</v>
      </c>
      <c r="D53" s="75">
        <f>'GC Robotic'!H29</f>
        <v>0</v>
      </c>
    </row>
    <row r="54" spans="1:4" ht="12.75">
      <c r="A54" s="64" t="str">
        <f>'GC Robotic'!$A$16</f>
        <v>GC Automated Spray</v>
      </c>
      <c r="B54" s="74" t="e">
        <f>'GC Robotic'!A30</f>
        <v>#N/A</v>
      </c>
      <c r="C54" s="75">
        <f>'GC Robotic'!G30</f>
        <v>0</v>
      </c>
      <c r="D54" s="75">
        <f>'GC Robotic'!H30</f>
        <v>0</v>
      </c>
    </row>
    <row r="55" spans="1:4" ht="12.75">
      <c r="A55" s="64" t="str">
        <f>'GC Robotic'!$A$16</f>
        <v>GC Automated Spray</v>
      </c>
      <c r="B55" s="74" t="e">
        <f>'GC Robotic'!A31</f>
        <v>#N/A</v>
      </c>
      <c r="C55" s="75">
        <f>'GC Robotic'!G31</f>
        <v>0</v>
      </c>
      <c r="D55" s="75">
        <f>'GC Robotic'!H31</f>
        <v>0</v>
      </c>
    </row>
    <row r="56" spans="1:4" ht="12.75">
      <c r="A56" s="64" t="str">
        <f>'GC Robotic'!$A$16</f>
        <v>GC Automated Spray</v>
      </c>
      <c r="B56" s="74" t="e">
        <f>'GC Robotic'!A32</f>
        <v>#N/A</v>
      </c>
      <c r="C56" s="75">
        <f>'GC Robotic'!G32</f>
        <v>0</v>
      </c>
      <c r="D56" s="75">
        <f>'GC Robotic'!H32</f>
        <v>0</v>
      </c>
    </row>
    <row r="57" spans="1:4" ht="12.75">
      <c r="A57" s="64" t="str">
        <f>'GC Robotic'!$A$16</f>
        <v>GC Automated Spray</v>
      </c>
      <c r="B57" s="74" t="e">
        <f>'GC Robotic'!A33</f>
        <v>#N/A</v>
      </c>
      <c r="C57" s="75">
        <f>'GC Robotic'!G33</f>
        <v>0</v>
      </c>
      <c r="D57" s="75">
        <f>'GC Robotic'!H33</f>
        <v>0</v>
      </c>
    </row>
    <row r="58" spans="1:4" ht="12.75">
      <c r="A58" s="64" t="str">
        <f>'GC Robotic'!$A$16</f>
        <v>GC Automated Spray</v>
      </c>
      <c r="B58" s="74" t="e">
        <f>'GC Robotic'!A34</f>
        <v>#N/A</v>
      </c>
      <c r="C58" s="75">
        <f>'GC Robotic'!G34</f>
        <v>0</v>
      </c>
      <c r="D58" s="75">
        <f>'GC Robotic'!H34</f>
        <v>0</v>
      </c>
    </row>
    <row r="59" spans="1:4" ht="12.75">
      <c r="A59" s="64" t="str">
        <f>'GC Robotic'!$A$16</f>
        <v>GC Automated Spray</v>
      </c>
      <c r="B59" s="74" t="e">
        <f>'GC Robotic'!A35</f>
        <v>#N/A</v>
      </c>
      <c r="C59" s="75">
        <f>'GC Robotic'!G35</f>
        <v>0</v>
      </c>
      <c r="D59" s="75">
        <f>'GC Robotic'!H35</f>
        <v>0</v>
      </c>
    </row>
    <row r="60" spans="1:4" ht="12.75">
      <c r="A60" s="64" t="str">
        <f>'GC Robotic'!$A$16</f>
        <v>GC Automated Spray</v>
      </c>
      <c r="B60" s="74" t="e">
        <f>'GC Robotic'!A36</f>
        <v>#N/A</v>
      </c>
      <c r="C60" s="75">
        <f>'GC Robotic'!G36</f>
        <v>0</v>
      </c>
      <c r="D60" s="75">
        <f>'GC Robotic'!H36</f>
        <v>0</v>
      </c>
    </row>
    <row r="61" spans="1:4" ht="12.75">
      <c r="A61" s="64" t="str">
        <f>'GC Robotic'!$A$16</f>
        <v>GC Automated Spray</v>
      </c>
      <c r="B61" s="74" t="e">
        <f>'GC Robotic'!A37</f>
        <v>#N/A</v>
      </c>
      <c r="C61" s="75">
        <f>'GC Robotic'!G37</f>
        <v>0</v>
      </c>
      <c r="D61" s="75">
        <f>'GC Robotic'!H37</f>
        <v>0</v>
      </c>
    </row>
    <row r="62" spans="1:4" ht="12.75">
      <c r="A62" s="64" t="str">
        <f>'Mold and Cast'!$A$16</f>
        <v>Molding and Casting</v>
      </c>
      <c r="B62" s="76" t="str">
        <f>'Mold and Cast'!A18</f>
        <v>Styrene</v>
      </c>
      <c r="C62" s="77">
        <f>'Mold and Cast'!G18</f>
        <v>0</v>
      </c>
      <c r="D62" s="77">
        <f>'Mold and Cast'!H18</f>
        <v>0</v>
      </c>
    </row>
    <row r="63" spans="1:4" ht="12.75">
      <c r="A63" s="64" t="str">
        <f>'Mold and Cast'!$A$16</f>
        <v>Molding and Casting</v>
      </c>
      <c r="B63" s="76" t="e">
        <f>'Mold and Cast'!A19</f>
        <v>#N/A</v>
      </c>
      <c r="C63" s="77">
        <f>'Mold and Cast'!G19</f>
        <v>0</v>
      </c>
      <c r="D63" s="77">
        <f>'Mold and Cast'!H19</f>
        <v>0</v>
      </c>
    </row>
    <row r="64" spans="1:4" ht="12.75">
      <c r="A64" s="64" t="str">
        <f>'Mold and Cast'!$A$16</f>
        <v>Molding and Casting</v>
      </c>
      <c r="B64" s="76" t="e">
        <f>'Mold and Cast'!A20</f>
        <v>#N/A</v>
      </c>
      <c r="C64" s="77">
        <f>'Mold and Cast'!G20</f>
        <v>0</v>
      </c>
      <c r="D64" s="77">
        <f>'Mold and Cast'!H20</f>
        <v>0</v>
      </c>
    </row>
    <row r="65" spans="1:4" ht="12.75">
      <c r="A65" s="64" t="str">
        <f>'Mold and Cast'!$A$16</f>
        <v>Molding and Casting</v>
      </c>
      <c r="B65" s="76" t="e">
        <f>'Mold and Cast'!A21</f>
        <v>#N/A</v>
      </c>
      <c r="C65" s="77">
        <f>'Mold and Cast'!G21</f>
        <v>0</v>
      </c>
      <c r="D65" s="77">
        <f>'Mold and Cast'!H21</f>
        <v>0</v>
      </c>
    </row>
    <row r="66" spans="1:4" ht="12.75">
      <c r="A66" s="64" t="str">
        <f>'Mold and Cast'!$A$16</f>
        <v>Molding and Casting</v>
      </c>
      <c r="B66" s="76" t="e">
        <f>'Mold and Cast'!A22</f>
        <v>#N/A</v>
      </c>
      <c r="C66" s="77">
        <f>'Mold and Cast'!G22</f>
        <v>0</v>
      </c>
      <c r="D66" s="77">
        <f>'Mold and Cast'!H22</f>
        <v>0</v>
      </c>
    </row>
    <row r="67" spans="1:4" ht="12.75">
      <c r="A67" s="64" t="str">
        <f>'Mold and Cast'!$A$16</f>
        <v>Molding and Casting</v>
      </c>
      <c r="B67" s="76" t="e">
        <f>'Mold and Cast'!A23</f>
        <v>#N/A</v>
      </c>
      <c r="C67" s="77">
        <f>'Mold and Cast'!G23</f>
        <v>0</v>
      </c>
      <c r="D67" s="77">
        <f>'Mold and Cast'!H23</f>
        <v>0</v>
      </c>
    </row>
    <row r="68" spans="1:4" ht="12.75">
      <c r="A68" s="64" t="str">
        <f>'Mold and Cast'!$A$16</f>
        <v>Molding and Casting</v>
      </c>
      <c r="B68" s="76" t="e">
        <f>'Mold and Cast'!A24</f>
        <v>#N/A</v>
      </c>
      <c r="C68" s="77">
        <f>'Mold and Cast'!G24</f>
        <v>0</v>
      </c>
      <c r="D68" s="77">
        <f>'Mold and Cast'!H24</f>
        <v>0</v>
      </c>
    </row>
    <row r="69" spans="1:4" ht="12.75">
      <c r="A69" s="64" t="str">
        <f>'Mold and Cast'!$A$16</f>
        <v>Molding and Casting</v>
      </c>
      <c r="B69" s="76" t="e">
        <f>'Mold and Cast'!A25</f>
        <v>#N/A</v>
      </c>
      <c r="C69" s="77">
        <f>'Mold and Cast'!G25</f>
        <v>0</v>
      </c>
      <c r="D69" s="77">
        <f>'Mold and Cast'!H25</f>
        <v>0</v>
      </c>
    </row>
    <row r="70" spans="1:4" ht="12.75">
      <c r="A70" s="64" t="str">
        <f>'Mold and Cast'!$A$16</f>
        <v>Molding and Casting</v>
      </c>
      <c r="B70" s="76" t="e">
        <f>'Mold and Cast'!A26</f>
        <v>#N/A</v>
      </c>
      <c r="C70" s="77">
        <f>'Mold and Cast'!G26</f>
        <v>0</v>
      </c>
      <c r="D70" s="77">
        <f>'Mold and Cast'!H26</f>
        <v>0</v>
      </c>
    </row>
    <row r="71" spans="1:4" ht="12.75">
      <c r="A71" s="64" t="str">
        <f>'Mold and Cast'!$A$16</f>
        <v>Molding and Casting</v>
      </c>
      <c r="B71" s="76" t="e">
        <f>'Mold and Cast'!A27</f>
        <v>#N/A</v>
      </c>
      <c r="C71" s="77">
        <f>'Mold and Cast'!G27</f>
        <v>0</v>
      </c>
      <c r="D71" s="77">
        <f>'Mold and Cast'!H27</f>
        <v>0</v>
      </c>
    </row>
    <row r="72" spans="1:4" ht="12.75">
      <c r="A72" s="64" t="str">
        <f>'Mold and Cast'!$A$16</f>
        <v>Molding and Casting</v>
      </c>
      <c r="B72" s="76" t="e">
        <f>'Mold and Cast'!A28</f>
        <v>#N/A</v>
      </c>
      <c r="C72" s="77">
        <f>'Mold and Cast'!G28</f>
        <v>0</v>
      </c>
      <c r="D72" s="77">
        <f>'Mold and Cast'!H28</f>
        <v>0</v>
      </c>
    </row>
    <row r="73" spans="1:4" ht="12.75">
      <c r="A73" s="64" t="str">
        <f>'Mold and Cast'!$A$16</f>
        <v>Molding and Casting</v>
      </c>
      <c r="B73" s="76" t="e">
        <f>'Mold and Cast'!A29</f>
        <v>#N/A</v>
      </c>
      <c r="C73" s="77">
        <f>'Mold and Cast'!G29</f>
        <v>0</v>
      </c>
      <c r="D73" s="77">
        <f>'Mold and Cast'!H29</f>
        <v>0</v>
      </c>
    </row>
    <row r="74" spans="1:4" ht="12.75">
      <c r="A74" s="64" t="str">
        <f>'Mold and Cast'!$A$16</f>
        <v>Molding and Casting</v>
      </c>
      <c r="B74" s="76" t="e">
        <f>'Mold and Cast'!A30</f>
        <v>#N/A</v>
      </c>
      <c r="C74" s="77">
        <f>'Mold and Cast'!G30</f>
        <v>0</v>
      </c>
      <c r="D74" s="77">
        <f>'Mold and Cast'!H30</f>
        <v>0</v>
      </c>
    </row>
    <row r="75" spans="1:4" ht="12.75">
      <c r="A75" s="64" t="str">
        <f>'Mold and Cast'!$A$16</f>
        <v>Molding and Casting</v>
      </c>
      <c r="B75" s="76" t="e">
        <f>'Mold and Cast'!A31</f>
        <v>#N/A</v>
      </c>
      <c r="C75" s="77">
        <f>'Mold and Cast'!G31</f>
        <v>0</v>
      </c>
      <c r="D75" s="77">
        <f>'Mold and Cast'!H31</f>
        <v>0</v>
      </c>
    </row>
    <row r="76" spans="1:4" ht="12.75">
      <c r="A76" s="64" t="str">
        <f>'Mold and Cast'!$A$16</f>
        <v>Molding and Casting</v>
      </c>
      <c r="B76" s="76" t="e">
        <f>'Mold and Cast'!A32</f>
        <v>#N/A</v>
      </c>
      <c r="C76" s="77">
        <f>'Mold and Cast'!G32</f>
        <v>0</v>
      </c>
      <c r="D76" s="77">
        <f>'Mold and Cast'!H32</f>
        <v>0</v>
      </c>
    </row>
    <row r="77" spans="1:4" ht="12.75">
      <c r="A77" s="64" t="str">
        <f>'Mold and Cast'!$A$16</f>
        <v>Molding and Casting</v>
      </c>
      <c r="B77" s="76" t="e">
        <f>'Mold and Cast'!A33</f>
        <v>#N/A</v>
      </c>
      <c r="C77" s="77">
        <f>'Mold and Cast'!G33</f>
        <v>0</v>
      </c>
      <c r="D77" s="77">
        <f>'Mold and Cast'!H33</f>
        <v>0</v>
      </c>
    </row>
    <row r="78" spans="1:4" ht="12.75">
      <c r="A78" s="64" t="str">
        <f>'Mold and Cast'!$A$16</f>
        <v>Molding and Casting</v>
      </c>
      <c r="B78" s="76" t="e">
        <f>'Mold and Cast'!A34</f>
        <v>#N/A</v>
      </c>
      <c r="C78" s="77">
        <f>'Mold and Cast'!G34</f>
        <v>0</v>
      </c>
      <c r="D78" s="77">
        <f>'Mold and Cast'!H34</f>
        <v>0</v>
      </c>
    </row>
    <row r="79" spans="1:4" ht="12.75">
      <c r="A79" s="64" t="str">
        <f>'Mold and Cast'!$A$16</f>
        <v>Molding and Casting</v>
      </c>
      <c r="B79" s="76" t="e">
        <f>'Mold and Cast'!A35</f>
        <v>#N/A</v>
      </c>
      <c r="C79" s="77">
        <f>'Mold and Cast'!G35</f>
        <v>0</v>
      </c>
      <c r="D79" s="77">
        <f>'Mold and Cast'!H35</f>
        <v>0</v>
      </c>
    </row>
    <row r="80" spans="1:4" ht="12.75">
      <c r="A80" s="64" t="str">
        <f>'Mold and Cast'!$A$16</f>
        <v>Molding and Casting</v>
      </c>
      <c r="B80" s="76" t="e">
        <f>'Mold and Cast'!A36</f>
        <v>#N/A</v>
      </c>
      <c r="C80" s="77">
        <f>'Mold and Cast'!G36</f>
        <v>0</v>
      </c>
      <c r="D80" s="77">
        <f>'Mold and Cast'!H36</f>
        <v>0</v>
      </c>
    </row>
    <row r="81" spans="1:4" ht="12.75">
      <c r="A81" s="64" t="str">
        <f>'Mold and Cast'!$A$16</f>
        <v>Molding and Casting</v>
      </c>
      <c r="B81" s="76" t="e">
        <f>'Mold and Cast'!A37</f>
        <v>#N/A</v>
      </c>
      <c r="C81" s="77">
        <f>'Mold and Cast'!G37</f>
        <v>0</v>
      </c>
      <c r="D81" s="77">
        <f>'Mold and Cast'!H37</f>
        <v>0</v>
      </c>
    </row>
    <row r="82" spans="1:4" ht="12.75">
      <c r="A82" s="64" t="str">
        <f>Pultrusion!$A$16</f>
        <v>Pultrusion</v>
      </c>
      <c r="B82" s="78" t="str">
        <f>Pultrusion!A18</f>
        <v>Styrene</v>
      </c>
      <c r="C82" s="79">
        <f>Pultrusion!G18</f>
        <v>0</v>
      </c>
      <c r="D82" s="79">
        <f>Pultrusion!H18</f>
        <v>0</v>
      </c>
    </row>
    <row r="83" spans="1:4" ht="12.75">
      <c r="A83" s="64" t="str">
        <f>Pultrusion!$A$16</f>
        <v>Pultrusion</v>
      </c>
      <c r="B83" s="78" t="e">
        <f>Pultrusion!A19</f>
        <v>#N/A</v>
      </c>
      <c r="C83" s="79">
        <f>Pultrusion!G19</f>
        <v>0</v>
      </c>
      <c r="D83" s="79">
        <f>Pultrusion!H19</f>
        <v>0</v>
      </c>
    </row>
    <row r="84" spans="1:4" ht="12.75">
      <c r="A84" s="64" t="str">
        <f>Pultrusion!$A$16</f>
        <v>Pultrusion</v>
      </c>
      <c r="B84" s="78" t="e">
        <f>Pultrusion!A20</f>
        <v>#N/A</v>
      </c>
      <c r="C84" s="79">
        <f>Pultrusion!G20</f>
        <v>0</v>
      </c>
      <c r="D84" s="79">
        <f>Pultrusion!H20</f>
        <v>0</v>
      </c>
    </row>
    <row r="85" spans="1:4" ht="12.75">
      <c r="A85" s="64" t="str">
        <f>Pultrusion!$A$16</f>
        <v>Pultrusion</v>
      </c>
      <c r="B85" s="78" t="e">
        <f>Pultrusion!A21</f>
        <v>#N/A</v>
      </c>
      <c r="C85" s="79">
        <f>Pultrusion!G21</f>
        <v>0</v>
      </c>
      <c r="D85" s="79">
        <f>Pultrusion!H21</f>
        <v>0</v>
      </c>
    </row>
    <row r="86" spans="1:4" ht="12.75">
      <c r="A86" s="64" t="str">
        <f>Pultrusion!$A$16</f>
        <v>Pultrusion</v>
      </c>
      <c r="B86" s="78" t="e">
        <f>Pultrusion!A22</f>
        <v>#N/A</v>
      </c>
      <c r="C86" s="79">
        <f>Pultrusion!G22</f>
        <v>0</v>
      </c>
      <c r="D86" s="79">
        <f>Pultrusion!H22</f>
        <v>0</v>
      </c>
    </row>
    <row r="87" spans="1:4" ht="12.75">
      <c r="A87" s="64" t="str">
        <f>Pultrusion!$A$16</f>
        <v>Pultrusion</v>
      </c>
      <c r="B87" s="78" t="e">
        <f>Pultrusion!A23</f>
        <v>#N/A</v>
      </c>
      <c r="C87" s="79">
        <f>Pultrusion!G23</f>
        <v>0</v>
      </c>
      <c r="D87" s="79">
        <f>Pultrusion!H23</f>
        <v>0</v>
      </c>
    </row>
    <row r="88" spans="1:4" ht="12.75">
      <c r="A88" s="64" t="str">
        <f>Pultrusion!$A$16</f>
        <v>Pultrusion</v>
      </c>
      <c r="B88" s="78" t="e">
        <f>Pultrusion!A24</f>
        <v>#N/A</v>
      </c>
      <c r="C88" s="79">
        <f>Pultrusion!G24</f>
        <v>0</v>
      </c>
      <c r="D88" s="79">
        <f>Pultrusion!H24</f>
        <v>0</v>
      </c>
    </row>
    <row r="89" spans="1:4" ht="12.75">
      <c r="A89" s="64" t="str">
        <f>Pultrusion!$A$16</f>
        <v>Pultrusion</v>
      </c>
      <c r="B89" s="78" t="e">
        <f>Pultrusion!A25</f>
        <v>#N/A</v>
      </c>
      <c r="C89" s="79">
        <f>Pultrusion!G25</f>
        <v>0</v>
      </c>
      <c r="D89" s="79">
        <f>Pultrusion!H25</f>
        <v>0</v>
      </c>
    </row>
    <row r="90" spans="1:4" ht="12.75">
      <c r="A90" s="64" t="str">
        <f>Pultrusion!$A$16</f>
        <v>Pultrusion</v>
      </c>
      <c r="B90" s="78" t="e">
        <f>Pultrusion!A26</f>
        <v>#N/A</v>
      </c>
      <c r="C90" s="79">
        <f>Pultrusion!G26</f>
        <v>0</v>
      </c>
      <c r="D90" s="79">
        <f>Pultrusion!H26</f>
        <v>0</v>
      </c>
    </row>
    <row r="91" spans="1:4" ht="12.75">
      <c r="A91" s="64" t="str">
        <f>Pultrusion!$A$16</f>
        <v>Pultrusion</v>
      </c>
      <c r="B91" s="78" t="e">
        <f>Pultrusion!A27</f>
        <v>#N/A</v>
      </c>
      <c r="C91" s="79">
        <f>Pultrusion!G27</f>
        <v>0</v>
      </c>
      <c r="D91" s="79">
        <f>Pultrusion!H27</f>
        <v>0</v>
      </c>
    </row>
    <row r="92" spans="1:4" ht="12.75">
      <c r="A92" s="64" t="str">
        <f>Pultrusion!$A$16</f>
        <v>Pultrusion</v>
      </c>
      <c r="B92" s="78" t="e">
        <f>Pultrusion!A28</f>
        <v>#N/A</v>
      </c>
      <c r="C92" s="79">
        <f>Pultrusion!G28</f>
        <v>0</v>
      </c>
      <c r="D92" s="79">
        <f>Pultrusion!H28</f>
        <v>0</v>
      </c>
    </row>
    <row r="93" spans="1:4" ht="12.75">
      <c r="A93" s="64" t="str">
        <f>Pultrusion!$A$16</f>
        <v>Pultrusion</v>
      </c>
      <c r="B93" s="78" t="e">
        <f>Pultrusion!A29</f>
        <v>#N/A</v>
      </c>
      <c r="C93" s="79">
        <f>Pultrusion!G29</f>
        <v>0</v>
      </c>
      <c r="D93" s="79">
        <f>Pultrusion!H29</f>
        <v>0</v>
      </c>
    </row>
    <row r="94" spans="1:4" ht="12.75">
      <c r="A94" s="64" t="str">
        <f>Pultrusion!$A$16</f>
        <v>Pultrusion</v>
      </c>
      <c r="B94" s="78" t="e">
        <f>Pultrusion!A30</f>
        <v>#N/A</v>
      </c>
      <c r="C94" s="79">
        <f>Pultrusion!G30</f>
        <v>0</v>
      </c>
      <c r="D94" s="79">
        <f>Pultrusion!H30</f>
        <v>0</v>
      </c>
    </row>
    <row r="95" spans="1:4" ht="12.75">
      <c r="A95" s="64" t="str">
        <f>Pultrusion!$A$16</f>
        <v>Pultrusion</v>
      </c>
      <c r="B95" s="78" t="e">
        <f>Pultrusion!A31</f>
        <v>#N/A</v>
      </c>
      <c r="C95" s="79">
        <f>Pultrusion!G31</f>
        <v>0</v>
      </c>
      <c r="D95" s="79">
        <f>Pultrusion!H31</f>
        <v>0</v>
      </c>
    </row>
    <row r="96" spans="1:4" ht="12.75">
      <c r="A96" s="64" t="str">
        <f>Pultrusion!$A$16</f>
        <v>Pultrusion</v>
      </c>
      <c r="B96" s="78" t="e">
        <f>Pultrusion!A32</f>
        <v>#N/A</v>
      </c>
      <c r="C96" s="79">
        <f>Pultrusion!G32</f>
        <v>0</v>
      </c>
      <c r="D96" s="79">
        <f>Pultrusion!H32</f>
        <v>0</v>
      </c>
    </row>
    <row r="97" spans="1:4" ht="12.75">
      <c r="A97" s="64" t="str">
        <f>Pultrusion!$A$16</f>
        <v>Pultrusion</v>
      </c>
      <c r="B97" s="78" t="e">
        <f>Pultrusion!A33</f>
        <v>#N/A</v>
      </c>
      <c r="C97" s="79">
        <f>Pultrusion!G33</f>
        <v>0</v>
      </c>
      <c r="D97" s="79">
        <f>Pultrusion!H33</f>
        <v>0</v>
      </c>
    </row>
    <row r="98" spans="1:4" ht="12.75">
      <c r="A98" s="64" t="str">
        <f>Pultrusion!$A$16</f>
        <v>Pultrusion</v>
      </c>
      <c r="B98" s="78" t="e">
        <f>Pultrusion!A34</f>
        <v>#N/A</v>
      </c>
      <c r="C98" s="79">
        <f>Pultrusion!G34</f>
        <v>0</v>
      </c>
      <c r="D98" s="79">
        <f>Pultrusion!H34</f>
        <v>0</v>
      </c>
    </row>
    <row r="99" spans="1:4" ht="12.75">
      <c r="A99" s="64" t="str">
        <f>Pultrusion!$A$16</f>
        <v>Pultrusion</v>
      </c>
      <c r="B99" s="78" t="e">
        <f>Pultrusion!A35</f>
        <v>#N/A</v>
      </c>
      <c r="C99" s="79">
        <f>Pultrusion!G35</f>
        <v>0</v>
      </c>
      <c r="D99" s="79">
        <f>Pultrusion!H35</f>
        <v>0</v>
      </c>
    </row>
    <row r="100" spans="1:4" ht="12.75">
      <c r="A100" s="64" t="str">
        <f>Pultrusion!$A$16</f>
        <v>Pultrusion</v>
      </c>
      <c r="B100" s="78" t="e">
        <f>Pultrusion!A36</f>
        <v>#N/A</v>
      </c>
      <c r="C100" s="79">
        <f>Pultrusion!G36</f>
        <v>0</v>
      </c>
      <c r="D100" s="79">
        <f>Pultrusion!H36</f>
        <v>0</v>
      </c>
    </row>
    <row r="101" spans="1:4" ht="12.75">
      <c r="A101" s="64" t="str">
        <f>Pultrusion!$A$16</f>
        <v>Pultrusion</v>
      </c>
      <c r="B101" s="78" t="e">
        <f>Pultrusion!A37</f>
        <v>#N/A</v>
      </c>
      <c r="C101" s="79">
        <f>Pultrusion!G37</f>
        <v>0</v>
      </c>
      <c r="D101" s="79">
        <f>Pultrusion!H37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zoomScale="115" zoomScaleNormal="115" zoomScalePageLayoutView="0" workbookViewId="0" topLeftCell="A1">
      <selection activeCell="G14" sqref="G14"/>
    </sheetView>
  </sheetViews>
  <sheetFormatPr defaultColWidth="9.140625" defaultRowHeight="12.75"/>
  <cols>
    <col min="1" max="1" width="12.7109375" style="64" customWidth="1"/>
    <col min="2" max="2" width="28.8515625" style="0" customWidth="1"/>
    <col min="3" max="4" width="12.8515625" style="64" bestFit="1" customWidth="1"/>
    <col min="6" max="6" width="9.140625" style="64" customWidth="1"/>
  </cols>
  <sheetData>
    <row r="1" spans="8:11" ht="13.5" customHeight="1" thickTop="1">
      <c r="H1" s="151" t="s">
        <v>819</v>
      </c>
      <c r="I1" s="152"/>
      <c r="J1" s="152"/>
      <c r="K1" s="153"/>
    </row>
    <row r="2" spans="2:11" ht="12.75" customHeight="1">
      <c r="B2" s="86"/>
      <c r="C2" s="88" t="s">
        <v>820</v>
      </c>
      <c r="D2" s="89"/>
      <c r="H2" s="154"/>
      <c r="I2" s="155"/>
      <c r="J2" s="155"/>
      <c r="K2" s="156"/>
    </row>
    <row r="3" spans="1:11" ht="12.75" customHeight="1">
      <c r="A3" s="80" t="s">
        <v>821</v>
      </c>
      <c r="B3" s="87" t="s">
        <v>4</v>
      </c>
      <c r="C3" s="90" t="s">
        <v>822</v>
      </c>
      <c r="D3" s="91" t="s">
        <v>823</v>
      </c>
      <c r="H3" s="154"/>
      <c r="I3" s="155"/>
      <c r="J3" s="155"/>
      <c r="K3" s="156"/>
    </row>
    <row r="4" spans="1:11" ht="12.75" customHeight="1">
      <c r="A4" s="81">
        <v>7440360</v>
      </c>
      <c r="B4" s="92" t="s">
        <v>103</v>
      </c>
      <c r="C4" s="93">
        <v>0.00047999999999999985</v>
      </c>
      <c r="D4" s="94">
        <v>0.021899999999999992</v>
      </c>
      <c r="F4" s="64">
        <v>1</v>
      </c>
      <c r="H4" s="154"/>
      <c r="I4" s="155"/>
      <c r="J4" s="155"/>
      <c r="K4" s="156"/>
    </row>
    <row r="5" spans="1:11" ht="12.75" customHeight="1">
      <c r="A5" s="81">
        <v>71432</v>
      </c>
      <c r="B5" s="95" t="s">
        <v>277</v>
      </c>
      <c r="C5" s="96">
        <v>0.1218</v>
      </c>
      <c r="D5" s="97">
        <v>5.557125</v>
      </c>
      <c r="F5" s="64">
        <v>2</v>
      </c>
      <c r="H5" s="154"/>
      <c r="I5" s="155"/>
      <c r="J5" s="155"/>
      <c r="K5" s="156"/>
    </row>
    <row r="6" spans="1:11" ht="13.5" customHeight="1" thickBot="1">
      <c r="A6" s="81">
        <v>100447</v>
      </c>
      <c r="B6" s="95" t="s">
        <v>304</v>
      </c>
      <c r="C6" s="96">
        <v>0.048720000000000006</v>
      </c>
      <c r="D6" s="97">
        <v>2.22285</v>
      </c>
      <c r="F6" s="64">
        <v>3</v>
      </c>
      <c r="H6" s="157"/>
      <c r="I6" s="158"/>
      <c r="J6" s="158"/>
      <c r="K6" s="159"/>
    </row>
    <row r="7" spans="1:6" ht="13.5" thickTop="1">
      <c r="A7" s="81">
        <v>1058</v>
      </c>
      <c r="B7" s="95" t="s">
        <v>72</v>
      </c>
      <c r="C7" s="96">
        <v>0.024360000000000003</v>
      </c>
      <c r="D7" s="97">
        <v>1.111425</v>
      </c>
      <c r="F7" s="64">
        <v>4</v>
      </c>
    </row>
    <row r="8" spans="1:6" ht="12.75">
      <c r="A8" s="81">
        <v>218019</v>
      </c>
      <c r="B8" s="95" t="s">
        <v>331</v>
      </c>
      <c r="C8" s="96">
        <v>0.3654</v>
      </c>
      <c r="D8" s="97">
        <v>16.671374999999998</v>
      </c>
      <c r="F8" s="64">
        <v>5</v>
      </c>
    </row>
    <row r="9" spans="1:6" ht="12.75">
      <c r="A9" s="81">
        <v>110827</v>
      </c>
      <c r="B9" s="95" t="s">
        <v>345</v>
      </c>
      <c r="C9" s="96">
        <v>0.024360000000000003</v>
      </c>
      <c r="D9" s="97">
        <v>1.111425</v>
      </c>
      <c r="F9" s="64">
        <v>6</v>
      </c>
    </row>
    <row r="10" spans="1:6" ht="12.75">
      <c r="A10" s="81">
        <v>111466</v>
      </c>
      <c r="B10" s="95" t="s">
        <v>377</v>
      </c>
      <c r="C10" s="96">
        <v>0.048720000000000006</v>
      </c>
      <c r="D10" s="97">
        <v>2.22285</v>
      </c>
      <c r="F10" s="64">
        <v>7</v>
      </c>
    </row>
    <row r="11" spans="1:6" ht="12.75">
      <c r="A11" s="81">
        <v>1091</v>
      </c>
      <c r="B11" s="95" t="s">
        <v>110</v>
      </c>
      <c r="C11" s="96">
        <v>0.036539999999999996</v>
      </c>
      <c r="D11" s="97">
        <v>1.6671374999999997</v>
      </c>
      <c r="F11" s="64">
        <v>8</v>
      </c>
    </row>
    <row r="12" spans="1:6" ht="12.75">
      <c r="A12" s="81">
        <v>74851</v>
      </c>
      <c r="B12" s="95" t="s">
        <v>394</v>
      </c>
      <c r="C12" s="96">
        <v>0.024360000000000003</v>
      </c>
      <c r="D12" s="97">
        <v>1.111425</v>
      </c>
      <c r="F12" s="64">
        <v>9</v>
      </c>
    </row>
    <row r="13" spans="1:6" ht="12.75">
      <c r="A13" s="81">
        <v>106934</v>
      </c>
      <c r="B13" s="95" t="s">
        <v>397</v>
      </c>
      <c r="C13" s="96">
        <v>0.041412000000000004</v>
      </c>
      <c r="D13" s="97">
        <v>1.8894225000000002</v>
      </c>
      <c r="F13" s="64">
        <v>10</v>
      </c>
    </row>
    <row r="14" spans="1:6" ht="12.75">
      <c r="A14" s="81">
        <v>50000</v>
      </c>
      <c r="B14" s="95" t="s">
        <v>251</v>
      </c>
      <c r="C14" s="96">
        <v>0.048720000000000006</v>
      </c>
      <c r="D14" s="97">
        <v>2.22285</v>
      </c>
      <c r="F14" s="64">
        <v>11</v>
      </c>
    </row>
    <row r="15" spans="1:6" ht="12.75">
      <c r="A15" s="81">
        <v>78933</v>
      </c>
      <c r="B15" s="95" t="s">
        <v>53</v>
      </c>
      <c r="C15" s="96">
        <v>0.07307999999999999</v>
      </c>
      <c r="D15" s="97">
        <v>3.3342749999999994</v>
      </c>
      <c r="F15" s="64">
        <v>12</v>
      </c>
    </row>
    <row r="16" spans="1:6" ht="12.75">
      <c r="A16" s="81">
        <v>67561</v>
      </c>
      <c r="B16" s="95" t="s">
        <v>438</v>
      </c>
      <c r="C16" s="96">
        <v>0.41988</v>
      </c>
      <c r="D16" s="97">
        <v>19.157024999999997</v>
      </c>
      <c r="F16" s="64">
        <v>13</v>
      </c>
    </row>
    <row r="17" spans="1:6" ht="12.75">
      <c r="A17" s="81">
        <v>74873</v>
      </c>
      <c r="B17" s="95" t="s">
        <v>466</v>
      </c>
      <c r="C17" s="96">
        <v>0.07307999999999999</v>
      </c>
      <c r="D17" s="97">
        <v>3.3342749999999994</v>
      </c>
      <c r="F17" s="64">
        <v>14</v>
      </c>
    </row>
    <row r="18" spans="1:6" ht="12.75">
      <c r="A18" s="81">
        <v>80626</v>
      </c>
      <c r="B18" s="95" t="s">
        <v>474</v>
      </c>
      <c r="C18" s="96">
        <v>6.608</v>
      </c>
      <c r="D18" s="97">
        <v>301.49</v>
      </c>
      <c r="F18" s="64">
        <v>15</v>
      </c>
    </row>
    <row r="19" spans="1:6" ht="12.75">
      <c r="A19" s="81">
        <v>95487</v>
      </c>
      <c r="B19" s="95" t="s">
        <v>14</v>
      </c>
      <c r="C19" s="96">
        <v>0.048240000000000005</v>
      </c>
      <c r="D19" s="97">
        <v>2.20095</v>
      </c>
      <c r="F19" s="64">
        <v>16</v>
      </c>
    </row>
    <row r="20" spans="1:6" ht="12.75">
      <c r="A20" s="81">
        <v>107982</v>
      </c>
      <c r="B20" s="95" t="s">
        <v>62</v>
      </c>
      <c r="C20" s="96">
        <v>0.048720000000000006</v>
      </c>
      <c r="D20" s="97">
        <v>2.22285</v>
      </c>
      <c r="F20" s="64">
        <v>17</v>
      </c>
    </row>
    <row r="21" spans="1:6" ht="12.75">
      <c r="A21" s="81">
        <v>100425</v>
      </c>
      <c r="B21" s="95" t="s">
        <v>515</v>
      </c>
      <c r="C21" s="96">
        <v>0.8913004799999998</v>
      </c>
      <c r="D21" s="97">
        <v>40.665584399999986</v>
      </c>
      <c r="F21" s="64">
        <v>18</v>
      </c>
    </row>
    <row r="22" spans="1:6" ht="12.75">
      <c r="A22" s="81">
        <v>108883</v>
      </c>
      <c r="B22" s="95" t="s">
        <v>68</v>
      </c>
      <c r="C22" s="96">
        <v>0.036539999999999996</v>
      </c>
      <c r="D22" s="97">
        <v>1.6671374999999997</v>
      </c>
      <c r="F22" s="64">
        <v>19</v>
      </c>
    </row>
    <row r="23" spans="1:6" ht="12.75">
      <c r="A23" s="81">
        <v>1330207</v>
      </c>
      <c r="B23" s="95" t="s">
        <v>71</v>
      </c>
      <c r="C23" s="96">
        <v>0.024360000000000003</v>
      </c>
      <c r="D23" s="97">
        <v>1.111425</v>
      </c>
      <c r="F23" s="64">
        <v>20</v>
      </c>
    </row>
    <row r="24" spans="1:6" ht="12.75">
      <c r="A24" s="81">
        <v>1115</v>
      </c>
      <c r="B24" s="98" t="s">
        <v>824</v>
      </c>
      <c r="C24" s="99">
        <v>9.00807248</v>
      </c>
      <c r="D24" s="100">
        <v>410.9933069</v>
      </c>
      <c r="F24" s="64">
        <v>21</v>
      </c>
    </row>
    <row r="25" spans="1:6" ht="12.75">
      <c r="A25" s="81" t="e">
        <v>#N/A</v>
      </c>
      <c r="C25"/>
      <c r="D25"/>
      <c r="F25" s="64">
        <v>22</v>
      </c>
    </row>
    <row r="26" spans="1:6" ht="12.75">
      <c r="A26" s="81" t="e">
        <v>#N/A</v>
      </c>
      <c r="C26"/>
      <c r="D26"/>
      <c r="F26" s="64">
        <v>23</v>
      </c>
    </row>
    <row r="27" spans="1:6" ht="12.75">
      <c r="A27" s="81" t="e">
        <v>#N/A</v>
      </c>
      <c r="C27"/>
      <c r="D27"/>
      <c r="F27" s="64">
        <v>24</v>
      </c>
    </row>
    <row r="28" spans="1:6" ht="12.75">
      <c r="A28" s="81" t="e">
        <v>#N/A</v>
      </c>
      <c r="C28"/>
      <c r="D28"/>
      <c r="F28" s="64">
        <v>25</v>
      </c>
    </row>
    <row r="29" spans="1:6" ht="12.75">
      <c r="A29" s="81" t="e">
        <v>#N/A</v>
      </c>
      <c r="C29"/>
      <c r="D29"/>
      <c r="F29" s="64">
        <v>26</v>
      </c>
    </row>
    <row r="30" spans="1:6" ht="12.75">
      <c r="A30" s="81" t="e">
        <v>#N/A</v>
      </c>
      <c r="C30"/>
      <c r="D30"/>
      <c r="F30" s="64">
        <v>27</v>
      </c>
    </row>
    <row r="31" spans="1:6" ht="12.75">
      <c r="A31" s="81" t="e">
        <v>#N/A</v>
      </c>
      <c r="C31"/>
      <c r="D31"/>
      <c r="F31" s="64">
        <v>28</v>
      </c>
    </row>
    <row r="32" spans="1:6" ht="12.75">
      <c r="A32" s="81" t="e">
        <v>#N/A</v>
      </c>
      <c r="C32"/>
      <c r="D32"/>
      <c r="F32" s="64">
        <v>29</v>
      </c>
    </row>
    <row r="33" spans="1:6" ht="12.75">
      <c r="A33" s="81" t="e">
        <v>#N/A</v>
      </c>
      <c r="C33"/>
      <c r="D33"/>
      <c r="F33" s="64">
        <v>30</v>
      </c>
    </row>
    <row r="34" spans="1:6" ht="12.75">
      <c r="A34" s="81" t="e">
        <v>#N/A</v>
      </c>
      <c r="C34"/>
      <c r="D34"/>
      <c r="F34" s="64">
        <v>31</v>
      </c>
    </row>
    <row r="35" spans="1:6" ht="12.75">
      <c r="A35" s="81" t="e">
        <v>#N/A</v>
      </c>
      <c r="C35"/>
      <c r="D35"/>
      <c r="F35" s="64">
        <v>32</v>
      </c>
    </row>
    <row r="36" spans="1:6" ht="12.75">
      <c r="A36" s="81" t="e">
        <v>#N/A</v>
      </c>
      <c r="C36"/>
      <c r="D36"/>
      <c r="F36" s="64">
        <v>33</v>
      </c>
    </row>
    <row r="37" spans="1:6" ht="12.75">
      <c r="A37" s="81" t="e">
        <v>#N/A</v>
      </c>
      <c r="C37"/>
      <c r="D37"/>
      <c r="F37" s="64">
        <v>34</v>
      </c>
    </row>
    <row r="38" spans="1:6" ht="12.75">
      <c r="A38" s="81" t="e">
        <v>#N/A</v>
      </c>
      <c r="C38"/>
      <c r="D38"/>
      <c r="F38" s="64">
        <v>35</v>
      </c>
    </row>
    <row r="39" spans="1:6" ht="12.75">
      <c r="A39" s="81" t="e">
        <v>#N/A</v>
      </c>
      <c r="C39"/>
      <c r="D39"/>
      <c r="F39" s="64">
        <v>36</v>
      </c>
    </row>
    <row r="40" spans="1:6" ht="12.75">
      <c r="A40" s="81" t="e">
        <v>#N/A</v>
      </c>
      <c r="C40"/>
      <c r="D40"/>
      <c r="F40" s="64">
        <v>37</v>
      </c>
    </row>
    <row r="41" spans="1:6" ht="12.75">
      <c r="A41" s="81" t="e">
        <v>#N/A</v>
      </c>
      <c r="C41"/>
      <c r="D41"/>
      <c r="F41" s="64">
        <v>38</v>
      </c>
    </row>
    <row r="42" spans="1:6" ht="12.75">
      <c r="A42" s="81" t="e">
        <v>#N/A</v>
      </c>
      <c r="C42"/>
      <c r="D42"/>
      <c r="F42" s="64">
        <v>39</v>
      </c>
    </row>
    <row r="43" spans="1:6" ht="12.75">
      <c r="A43" s="81" t="e">
        <v>#N/A</v>
      </c>
      <c r="C43"/>
      <c r="D43"/>
      <c r="F43" s="64">
        <v>40</v>
      </c>
    </row>
    <row r="44" spans="1:6" ht="12.75">
      <c r="A44" s="81" t="e">
        <v>#N/A</v>
      </c>
      <c r="C44"/>
      <c r="D44"/>
      <c r="F44" s="64">
        <v>41</v>
      </c>
    </row>
    <row r="45" spans="1:6" ht="12.75">
      <c r="A45" s="81" t="e">
        <v>#N/A</v>
      </c>
      <c r="C45"/>
      <c r="D45"/>
      <c r="F45" s="64">
        <v>42</v>
      </c>
    </row>
    <row r="46" spans="1:6" ht="12.75">
      <c r="A46" s="81" t="e">
        <v>#N/A</v>
      </c>
      <c r="C46"/>
      <c r="D46"/>
      <c r="F46" s="64">
        <v>43</v>
      </c>
    </row>
    <row r="47" spans="1:6" ht="12.75">
      <c r="A47" s="81" t="e">
        <v>#N/A</v>
      </c>
      <c r="C47"/>
      <c r="D47"/>
      <c r="F47" s="64">
        <v>44</v>
      </c>
    </row>
    <row r="48" spans="1:6" ht="12.75">
      <c r="A48" s="81" t="e">
        <v>#N/A</v>
      </c>
      <c r="C48"/>
      <c r="D48"/>
      <c r="F48" s="64">
        <v>45</v>
      </c>
    </row>
    <row r="49" spans="1:6" ht="12.75">
      <c r="A49" s="81" t="e">
        <v>#N/A</v>
      </c>
      <c r="C49"/>
      <c r="D49"/>
      <c r="F49" s="64">
        <v>46</v>
      </c>
    </row>
    <row r="50" spans="1:6" ht="12.75">
      <c r="A50" s="81" t="e">
        <v>#N/A</v>
      </c>
      <c r="C50"/>
      <c r="D50"/>
      <c r="F50" s="64">
        <v>47</v>
      </c>
    </row>
    <row r="51" spans="1:6" ht="12.75">
      <c r="A51" s="81" t="e">
        <v>#N/A</v>
      </c>
      <c r="C51"/>
      <c r="D51"/>
      <c r="F51" s="64">
        <v>48</v>
      </c>
    </row>
    <row r="52" spans="1:6" ht="12.75">
      <c r="A52" s="81" t="e">
        <v>#N/A</v>
      </c>
      <c r="C52"/>
      <c r="D52"/>
      <c r="F52" s="64">
        <v>49</v>
      </c>
    </row>
    <row r="53" spans="1:6" ht="12.75">
      <c r="A53" s="81" t="e">
        <v>#N/A</v>
      </c>
      <c r="C53"/>
      <c r="D53"/>
      <c r="F53" s="64">
        <v>50</v>
      </c>
    </row>
    <row r="54" spans="1:6" ht="12.75">
      <c r="A54" s="81" t="e">
        <v>#N/A</v>
      </c>
      <c r="C54"/>
      <c r="D54"/>
      <c r="F54" s="64">
        <v>51</v>
      </c>
    </row>
    <row r="55" spans="1:6" ht="12.75">
      <c r="A55" s="81" t="e">
        <v>#N/A</v>
      </c>
      <c r="C55"/>
      <c r="D55"/>
      <c r="F55" s="64">
        <v>52</v>
      </c>
    </row>
    <row r="56" spans="1:6" ht="12.75">
      <c r="A56" s="81" t="e">
        <v>#N/A</v>
      </c>
      <c r="C56"/>
      <c r="D56"/>
      <c r="F56" s="64">
        <v>53</v>
      </c>
    </row>
    <row r="57" spans="1:6" ht="12.75">
      <c r="A57" s="81" t="e">
        <v>#N/A</v>
      </c>
      <c r="C57"/>
      <c r="D57"/>
      <c r="F57" s="64">
        <v>54</v>
      </c>
    </row>
    <row r="58" spans="1:6" ht="12.75">
      <c r="A58" s="81" t="e">
        <v>#N/A</v>
      </c>
      <c r="C58"/>
      <c r="D58"/>
      <c r="F58" s="64">
        <v>55</v>
      </c>
    </row>
    <row r="59" spans="1:6" ht="12.75">
      <c r="A59" s="81" t="e">
        <v>#N/A</v>
      </c>
      <c r="C59"/>
      <c r="D59"/>
      <c r="F59" s="64">
        <v>56</v>
      </c>
    </row>
    <row r="60" spans="1:6" ht="12.75">
      <c r="A60" s="81" t="e">
        <v>#N/A</v>
      </c>
      <c r="C60"/>
      <c r="D60"/>
      <c r="F60" s="64">
        <v>57</v>
      </c>
    </row>
    <row r="61" spans="1:6" ht="12.75">
      <c r="A61" s="81" t="e">
        <v>#N/A</v>
      </c>
      <c r="C61"/>
      <c r="D61"/>
      <c r="F61" s="64">
        <v>58</v>
      </c>
    </row>
    <row r="62" spans="1:6" ht="12.75">
      <c r="A62" s="81" t="e">
        <v>#N/A</v>
      </c>
      <c r="C62"/>
      <c r="D62"/>
      <c r="F62" s="64">
        <v>59</v>
      </c>
    </row>
    <row r="63" spans="1:6" ht="12.75">
      <c r="A63" s="81" t="e">
        <v>#N/A</v>
      </c>
      <c r="C63"/>
      <c r="D63"/>
      <c r="F63" s="64">
        <v>60</v>
      </c>
    </row>
    <row r="64" spans="1:6" ht="12.75">
      <c r="A64" s="81" t="e">
        <v>#N/A</v>
      </c>
      <c r="C64"/>
      <c r="D64"/>
      <c r="F64" s="64">
        <v>61</v>
      </c>
    </row>
    <row r="65" spans="1:6" ht="12.75">
      <c r="A65" s="81" t="e">
        <v>#N/A</v>
      </c>
      <c r="C65"/>
      <c r="D65"/>
      <c r="F65" s="64">
        <v>62</v>
      </c>
    </row>
    <row r="66" spans="1:6" ht="12.75">
      <c r="A66" s="81" t="e">
        <v>#N/A</v>
      </c>
      <c r="C66"/>
      <c r="D66"/>
      <c r="F66" s="64">
        <v>63</v>
      </c>
    </row>
    <row r="67" spans="1:6" ht="12.75">
      <c r="A67" s="81" t="e">
        <v>#N/A</v>
      </c>
      <c r="C67"/>
      <c r="D67"/>
      <c r="F67" s="64">
        <v>64</v>
      </c>
    </row>
    <row r="68" spans="1:6" ht="12.75">
      <c r="A68" s="81" t="e">
        <v>#N/A</v>
      </c>
      <c r="C68"/>
      <c r="D68"/>
      <c r="F68" s="64">
        <v>65</v>
      </c>
    </row>
    <row r="69" spans="1:6" ht="12.75">
      <c r="A69" s="81" t="e">
        <v>#N/A</v>
      </c>
      <c r="C69"/>
      <c r="D69"/>
      <c r="F69" s="64">
        <v>66</v>
      </c>
    </row>
    <row r="70" spans="1:6" ht="12.75">
      <c r="A70" s="81" t="e">
        <v>#N/A</v>
      </c>
      <c r="C70"/>
      <c r="D70"/>
      <c r="F70" s="64">
        <v>67</v>
      </c>
    </row>
    <row r="71" spans="1:6" ht="12.75">
      <c r="A71" s="81" t="e">
        <v>#N/A</v>
      </c>
      <c r="C71"/>
      <c r="D71"/>
      <c r="F71" s="64">
        <v>68</v>
      </c>
    </row>
    <row r="72" spans="1:6" ht="12.75">
      <c r="A72" s="81" t="e">
        <v>#N/A</v>
      </c>
      <c r="C72"/>
      <c r="D72"/>
      <c r="F72" s="64">
        <v>69</v>
      </c>
    </row>
    <row r="73" spans="1:6" ht="12.75">
      <c r="A73" s="81" t="e">
        <v>#N/A</v>
      </c>
      <c r="C73"/>
      <c r="D73"/>
      <c r="F73" s="64">
        <v>70</v>
      </c>
    </row>
    <row r="74" spans="1:6" ht="12.75">
      <c r="A74" s="81" t="e">
        <v>#N/A</v>
      </c>
      <c r="C74"/>
      <c r="D74"/>
      <c r="F74" s="64">
        <v>71</v>
      </c>
    </row>
    <row r="75" spans="1:6" ht="12.75">
      <c r="A75" s="81" t="e">
        <v>#N/A</v>
      </c>
      <c r="C75"/>
      <c r="D75"/>
      <c r="F75" s="64">
        <v>72</v>
      </c>
    </row>
    <row r="76" spans="1:6" ht="12.75">
      <c r="A76" s="81" t="e">
        <v>#N/A</v>
      </c>
      <c r="C76"/>
      <c r="D76"/>
      <c r="F76" s="64">
        <v>73</v>
      </c>
    </row>
    <row r="77" spans="1:6" ht="12.75">
      <c r="A77" s="81" t="e">
        <v>#N/A</v>
      </c>
      <c r="C77"/>
      <c r="D77"/>
      <c r="F77" s="64">
        <v>74</v>
      </c>
    </row>
    <row r="78" spans="1:6" ht="12.75">
      <c r="A78" s="81" t="e">
        <v>#N/A</v>
      </c>
      <c r="C78"/>
      <c r="D78"/>
      <c r="F78" s="64">
        <v>75</v>
      </c>
    </row>
    <row r="79" spans="1:6" ht="12.75">
      <c r="A79" s="81" t="e">
        <v>#N/A</v>
      </c>
      <c r="C79"/>
      <c r="D79"/>
      <c r="F79" s="64">
        <v>76</v>
      </c>
    </row>
    <row r="80" spans="1:6" ht="12.75">
      <c r="A80" s="81" t="e">
        <v>#N/A</v>
      </c>
      <c r="C80"/>
      <c r="D80"/>
      <c r="F80" s="64">
        <v>77</v>
      </c>
    </row>
    <row r="81" spans="1:6" ht="12.75">
      <c r="A81" s="81" t="e">
        <v>#N/A</v>
      </c>
      <c r="C81"/>
      <c r="D81"/>
      <c r="F81" s="64">
        <v>78</v>
      </c>
    </row>
    <row r="82" spans="1:6" ht="12.75">
      <c r="A82" s="81" t="e">
        <v>#N/A</v>
      </c>
      <c r="C82"/>
      <c r="D82"/>
      <c r="F82" s="64">
        <v>79</v>
      </c>
    </row>
    <row r="83" spans="1:6" ht="12.75">
      <c r="A83" s="81" t="e">
        <v>#N/A</v>
      </c>
      <c r="C83"/>
      <c r="D83"/>
      <c r="F83" s="64">
        <v>80</v>
      </c>
    </row>
    <row r="84" spans="1:6" ht="12.75">
      <c r="A84" s="81" t="e">
        <v>#N/A</v>
      </c>
      <c r="C84"/>
      <c r="D84"/>
      <c r="F84" s="64">
        <v>81</v>
      </c>
    </row>
    <row r="85" spans="1:6" ht="12.75">
      <c r="A85" s="81" t="e">
        <v>#N/A</v>
      </c>
      <c r="C85"/>
      <c r="D85"/>
      <c r="F85" s="64">
        <v>82</v>
      </c>
    </row>
    <row r="86" spans="1:6" ht="12.75">
      <c r="A86" s="81" t="e">
        <v>#N/A</v>
      </c>
      <c r="C86"/>
      <c r="D86"/>
      <c r="F86" s="64">
        <v>83</v>
      </c>
    </row>
    <row r="87" spans="1:6" ht="12.75">
      <c r="A87" s="81" t="e">
        <v>#N/A</v>
      </c>
      <c r="C87"/>
      <c r="D87"/>
      <c r="F87" s="64">
        <v>84</v>
      </c>
    </row>
    <row r="88" spans="1:6" ht="12.75">
      <c r="A88" s="81" t="e">
        <v>#N/A</v>
      </c>
      <c r="C88"/>
      <c r="D88"/>
      <c r="F88" s="64">
        <v>85</v>
      </c>
    </row>
    <row r="89" spans="1:6" ht="12.75">
      <c r="A89" s="81" t="e">
        <v>#N/A</v>
      </c>
      <c r="C89"/>
      <c r="D89"/>
      <c r="F89" s="64">
        <v>86</v>
      </c>
    </row>
    <row r="90" spans="1:6" ht="12.75">
      <c r="A90" s="81" t="e">
        <v>#N/A</v>
      </c>
      <c r="C90"/>
      <c r="D90"/>
      <c r="F90" s="64">
        <v>87</v>
      </c>
    </row>
    <row r="91" spans="1:6" ht="12.75">
      <c r="A91" s="81" t="e">
        <v>#N/A</v>
      </c>
      <c r="C91"/>
      <c r="D91"/>
      <c r="F91" s="64">
        <v>88</v>
      </c>
    </row>
    <row r="92" spans="1:6" ht="12.75">
      <c r="A92" s="81" t="e">
        <v>#N/A</v>
      </c>
      <c r="C92"/>
      <c r="D92"/>
      <c r="F92" s="64">
        <v>89</v>
      </c>
    </row>
    <row r="93" spans="1:6" ht="12.75">
      <c r="A93" s="81" t="e">
        <v>#N/A</v>
      </c>
      <c r="C93"/>
      <c r="D93"/>
      <c r="F93" s="64">
        <v>90</v>
      </c>
    </row>
    <row r="94" spans="1:6" ht="12.75">
      <c r="A94" s="81" t="e">
        <v>#N/A</v>
      </c>
      <c r="C94"/>
      <c r="D94"/>
      <c r="F94" s="64">
        <v>91</v>
      </c>
    </row>
    <row r="95" spans="1:6" ht="12.75">
      <c r="A95" s="81" t="e">
        <v>#N/A</v>
      </c>
      <c r="C95"/>
      <c r="D95"/>
      <c r="F95" s="64">
        <v>92</v>
      </c>
    </row>
    <row r="96" spans="1:6" ht="12.75">
      <c r="A96" s="81" t="e">
        <v>#N/A</v>
      </c>
      <c r="C96"/>
      <c r="D96"/>
      <c r="F96" s="64">
        <v>93</v>
      </c>
    </row>
    <row r="97" spans="1:6" ht="12.75">
      <c r="A97" s="81" t="e">
        <v>#N/A</v>
      </c>
      <c r="C97"/>
      <c r="D97"/>
      <c r="F97" s="64">
        <v>94</v>
      </c>
    </row>
    <row r="98" spans="1:6" ht="12.75">
      <c r="A98" s="81" t="e">
        <v>#N/A</v>
      </c>
      <c r="C98"/>
      <c r="D98"/>
      <c r="F98" s="64">
        <v>95</v>
      </c>
    </row>
    <row r="99" spans="1:6" ht="12.75">
      <c r="A99" s="81" t="e">
        <v>#N/A</v>
      </c>
      <c r="C99"/>
      <c r="D99"/>
      <c r="F99" s="64">
        <v>96</v>
      </c>
    </row>
    <row r="100" spans="1:6" ht="12.75">
      <c r="A100" s="81" t="e">
        <v>#N/A</v>
      </c>
      <c r="C100"/>
      <c r="D100"/>
      <c r="F100" s="64">
        <v>97</v>
      </c>
    </row>
    <row r="101" spans="1:6" ht="12.75">
      <c r="A101" s="81" t="e">
        <v>#N/A</v>
      </c>
      <c r="C101"/>
      <c r="D101"/>
      <c r="F101" s="64">
        <v>98</v>
      </c>
    </row>
    <row r="102" spans="1:6" ht="12.75">
      <c r="A102" s="81" t="e">
        <v>#N/A</v>
      </c>
      <c r="C102"/>
      <c r="D102"/>
      <c r="F102" s="64">
        <v>99</v>
      </c>
    </row>
    <row r="103" spans="1:6" ht="12.75">
      <c r="A103" s="81" t="e">
        <v>#N/A</v>
      </c>
      <c r="C103"/>
      <c r="D103"/>
      <c r="F103" s="64">
        <v>100</v>
      </c>
    </row>
    <row r="104" spans="3:4" ht="12.75">
      <c r="C104"/>
      <c r="D104"/>
    </row>
  </sheetData>
  <sheetProtection/>
  <mergeCells count="1">
    <mergeCell ref="H1:K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22"/>
  <sheetViews>
    <sheetView zoomScale="130" zoomScaleNormal="130" zoomScalePageLayoutView="0" workbookViewId="0" topLeftCell="A1">
      <selection activeCell="H783" sqref="H783"/>
    </sheetView>
  </sheetViews>
  <sheetFormatPr defaultColWidth="9.140625" defaultRowHeight="12.75"/>
  <cols>
    <col min="1" max="1" width="69.7109375" style="0" customWidth="1"/>
    <col min="5" max="5" width="14.00390625" style="0" customWidth="1"/>
    <col min="6" max="6" width="71.421875" style="0" customWidth="1"/>
    <col min="8" max="8" width="71.7109375" style="0" customWidth="1"/>
  </cols>
  <sheetData>
    <row r="1" spans="1:9" ht="12.75">
      <c r="A1" s="62" t="s">
        <v>4</v>
      </c>
      <c r="B1" s="62" t="s">
        <v>34</v>
      </c>
      <c r="E1" s="62" t="s">
        <v>34</v>
      </c>
      <c r="F1" s="62" t="s">
        <v>4</v>
      </c>
      <c r="H1" s="62" t="s">
        <v>4</v>
      </c>
      <c r="I1" s="62" t="s">
        <v>34</v>
      </c>
    </row>
    <row r="2" spans="1:9" ht="12.75">
      <c r="A2" s="63" t="s">
        <v>35</v>
      </c>
      <c r="B2" s="62"/>
      <c r="E2" s="64">
        <v>1000</v>
      </c>
      <c r="F2" t="s">
        <v>36</v>
      </c>
      <c r="H2" t="s">
        <v>37</v>
      </c>
      <c r="I2" s="64">
        <v>13909096</v>
      </c>
    </row>
    <row r="3" spans="1:9" ht="12.75">
      <c r="A3" s="65" t="s">
        <v>38</v>
      </c>
      <c r="B3" s="66">
        <v>111762</v>
      </c>
      <c r="E3" s="64">
        <v>1005</v>
      </c>
      <c r="F3" t="s">
        <v>39</v>
      </c>
      <c r="H3" t="s">
        <v>40</v>
      </c>
      <c r="I3" s="64">
        <v>13010474</v>
      </c>
    </row>
    <row r="4" spans="1:9" ht="12.75">
      <c r="A4" t="s">
        <v>41</v>
      </c>
      <c r="B4" s="64">
        <v>100414</v>
      </c>
      <c r="E4" s="64">
        <v>1010</v>
      </c>
      <c r="F4" t="s">
        <v>42</v>
      </c>
      <c r="H4" t="s">
        <v>43</v>
      </c>
      <c r="I4" s="64">
        <v>811972</v>
      </c>
    </row>
    <row r="5" spans="1:9" ht="12.75">
      <c r="A5" t="s">
        <v>44</v>
      </c>
      <c r="B5" s="64">
        <v>111762</v>
      </c>
      <c r="E5" s="64">
        <v>1016</v>
      </c>
      <c r="F5" t="s">
        <v>45</v>
      </c>
      <c r="H5" t="s">
        <v>46</v>
      </c>
      <c r="I5" s="64">
        <v>79345</v>
      </c>
    </row>
    <row r="6" spans="1:9" ht="12.75">
      <c r="A6" s="67" t="s">
        <v>47</v>
      </c>
      <c r="B6" s="64">
        <v>110543</v>
      </c>
      <c r="E6" s="64">
        <v>1017</v>
      </c>
      <c r="F6" t="s">
        <v>48</v>
      </c>
      <c r="H6" t="s">
        <v>49</v>
      </c>
      <c r="I6" s="64">
        <v>79005</v>
      </c>
    </row>
    <row r="7" spans="1:9" ht="12.75">
      <c r="A7" t="s">
        <v>50</v>
      </c>
      <c r="B7" s="64">
        <v>67630</v>
      </c>
      <c r="E7" s="64">
        <v>1020</v>
      </c>
      <c r="F7" t="s">
        <v>51</v>
      </c>
      <c r="H7" t="s">
        <v>52</v>
      </c>
      <c r="I7" s="64">
        <v>75343</v>
      </c>
    </row>
    <row r="8" spans="1:9" ht="12.75">
      <c r="A8" s="65" t="s">
        <v>53</v>
      </c>
      <c r="B8" s="66">
        <v>78933</v>
      </c>
      <c r="E8" s="64">
        <v>1025</v>
      </c>
      <c r="F8" t="s">
        <v>54</v>
      </c>
      <c r="H8" t="s">
        <v>55</v>
      </c>
      <c r="I8" s="64">
        <v>75376</v>
      </c>
    </row>
    <row r="9" spans="1:9" ht="12.75">
      <c r="A9" t="s">
        <v>56</v>
      </c>
      <c r="B9" s="64">
        <v>78933</v>
      </c>
      <c r="E9" s="64">
        <v>1030</v>
      </c>
      <c r="F9" t="s">
        <v>57</v>
      </c>
      <c r="H9" t="s">
        <v>58</v>
      </c>
      <c r="I9" s="64">
        <v>57147</v>
      </c>
    </row>
    <row r="10" spans="1:9" ht="12.75">
      <c r="A10" t="s">
        <v>59</v>
      </c>
      <c r="B10" s="64">
        <v>91203</v>
      </c>
      <c r="E10" s="64">
        <v>1035</v>
      </c>
      <c r="F10" t="s">
        <v>60</v>
      </c>
      <c r="H10" t="s">
        <v>61</v>
      </c>
      <c r="I10" s="64">
        <v>39001020</v>
      </c>
    </row>
    <row r="11" spans="1:9" ht="12.75">
      <c r="A11" s="67" t="s">
        <v>62</v>
      </c>
      <c r="B11" s="64">
        <v>107982</v>
      </c>
      <c r="E11" s="64">
        <v>1050</v>
      </c>
      <c r="F11" t="s">
        <v>63</v>
      </c>
      <c r="H11" t="s">
        <v>64</v>
      </c>
      <c r="I11" s="64">
        <v>3268879</v>
      </c>
    </row>
    <row r="12" spans="1:9" ht="12.75">
      <c r="A12" s="67" t="s">
        <v>65</v>
      </c>
      <c r="B12" s="64">
        <v>107982</v>
      </c>
      <c r="E12" s="64">
        <v>1055</v>
      </c>
      <c r="F12" t="s">
        <v>66</v>
      </c>
      <c r="H12" t="s">
        <v>67</v>
      </c>
      <c r="I12" s="64">
        <v>67562394</v>
      </c>
    </row>
    <row r="13" spans="1:9" ht="12.75">
      <c r="A13" t="s">
        <v>68</v>
      </c>
      <c r="B13" s="64">
        <v>108883</v>
      </c>
      <c r="E13" s="64">
        <v>1056</v>
      </c>
      <c r="F13" t="s">
        <v>69</v>
      </c>
      <c r="H13" t="s">
        <v>70</v>
      </c>
      <c r="I13" s="64">
        <v>35822469</v>
      </c>
    </row>
    <row r="14" spans="1:9" ht="12.75">
      <c r="A14" t="s">
        <v>71</v>
      </c>
      <c r="B14" s="64">
        <v>1330207</v>
      </c>
      <c r="E14" s="64">
        <v>1058</v>
      </c>
      <c r="F14" t="s">
        <v>72</v>
      </c>
      <c r="H14" t="s">
        <v>73</v>
      </c>
      <c r="I14" s="64">
        <v>55673897</v>
      </c>
    </row>
    <row r="15" spans="1:9" ht="12.75">
      <c r="A15" s="68" t="s">
        <v>74</v>
      </c>
      <c r="B15" s="64">
        <v>95636</v>
      </c>
      <c r="E15" s="64">
        <v>1059</v>
      </c>
      <c r="F15" t="s">
        <v>75</v>
      </c>
      <c r="H15" t="s">
        <v>76</v>
      </c>
      <c r="I15" s="64">
        <v>70648269</v>
      </c>
    </row>
    <row r="16" spans="1:9" ht="12.75">
      <c r="A16" t="s">
        <v>77</v>
      </c>
      <c r="B16" s="64">
        <v>540841</v>
      </c>
      <c r="E16" s="64">
        <v>1060</v>
      </c>
      <c r="F16" t="s">
        <v>78</v>
      </c>
      <c r="H16" t="s">
        <v>79</v>
      </c>
      <c r="I16" s="64">
        <v>39227286</v>
      </c>
    </row>
    <row r="17" spans="1:9" ht="12.75">
      <c r="A17" t="s">
        <v>63</v>
      </c>
      <c r="B17" s="64">
        <v>1050</v>
      </c>
      <c r="E17" s="64">
        <v>1065</v>
      </c>
      <c r="F17" t="s">
        <v>80</v>
      </c>
      <c r="H17" t="s">
        <v>81</v>
      </c>
      <c r="I17" s="64">
        <v>57117449</v>
      </c>
    </row>
    <row r="18" spans="1:9" ht="12.75">
      <c r="A18" t="s">
        <v>82</v>
      </c>
      <c r="B18" s="64">
        <v>108101</v>
      </c>
      <c r="E18" s="64">
        <v>1068</v>
      </c>
      <c r="F18" t="s">
        <v>83</v>
      </c>
      <c r="H18" t="s">
        <v>84</v>
      </c>
      <c r="I18" s="64">
        <v>57653857</v>
      </c>
    </row>
    <row r="19" spans="1:9" ht="12.75">
      <c r="A19" s="67" t="s">
        <v>85</v>
      </c>
      <c r="B19" s="64">
        <v>108101</v>
      </c>
      <c r="E19" s="64">
        <v>1070</v>
      </c>
      <c r="F19" t="s">
        <v>86</v>
      </c>
      <c r="H19" t="s">
        <v>87</v>
      </c>
      <c r="I19" s="64">
        <v>72918219</v>
      </c>
    </row>
    <row r="20" spans="1:9" ht="12.75">
      <c r="A20" s="67" t="s">
        <v>88</v>
      </c>
      <c r="B20" s="64">
        <v>108656</v>
      </c>
      <c r="E20" s="64">
        <v>1073</v>
      </c>
      <c r="F20" t="s">
        <v>89</v>
      </c>
      <c r="H20" t="s">
        <v>90</v>
      </c>
      <c r="I20" s="64">
        <v>19408743</v>
      </c>
    </row>
    <row r="21" spans="1:9" ht="12.75">
      <c r="A21" s="65" t="s">
        <v>91</v>
      </c>
      <c r="B21" s="66">
        <v>108656</v>
      </c>
      <c r="E21" s="64">
        <v>1075</v>
      </c>
      <c r="F21" t="s">
        <v>92</v>
      </c>
      <c r="H21" t="s">
        <v>93</v>
      </c>
      <c r="I21" s="64">
        <v>57117416</v>
      </c>
    </row>
    <row r="22" spans="1:9" ht="12.75">
      <c r="A22" s="63" t="s">
        <v>94</v>
      </c>
      <c r="B22" s="62"/>
      <c r="E22" s="64">
        <v>1078</v>
      </c>
      <c r="F22" t="s">
        <v>95</v>
      </c>
      <c r="H22" t="s">
        <v>96</v>
      </c>
      <c r="I22" s="64">
        <v>40321764</v>
      </c>
    </row>
    <row r="23" spans="1:9" ht="12.75">
      <c r="A23" s="67" t="s">
        <v>97</v>
      </c>
      <c r="B23" s="64">
        <v>7429905</v>
      </c>
      <c r="E23" s="64">
        <v>1080</v>
      </c>
      <c r="F23" t="s">
        <v>98</v>
      </c>
      <c r="H23" t="s">
        <v>99</v>
      </c>
      <c r="I23" s="64">
        <v>96184</v>
      </c>
    </row>
    <row r="24" spans="1:9" ht="12.75">
      <c r="A24" t="s">
        <v>100</v>
      </c>
      <c r="B24" s="64">
        <v>1344281</v>
      </c>
      <c r="E24" s="64">
        <v>1085</v>
      </c>
      <c r="F24" t="s">
        <v>101</v>
      </c>
      <c r="H24" t="s">
        <v>102</v>
      </c>
      <c r="I24" s="64">
        <v>120821</v>
      </c>
    </row>
    <row r="25" spans="1:9" ht="12.75">
      <c r="A25" t="s">
        <v>103</v>
      </c>
      <c r="B25" s="64">
        <v>7440360</v>
      </c>
      <c r="E25" s="64">
        <v>1086</v>
      </c>
      <c r="F25" t="s">
        <v>104</v>
      </c>
      <c r="H25" t="s">
        <v>105</v>
      </c>
      <c r="I25" s="64">
        <v>95636</v>
      </c>
    </row>
    <row r="26" spans="1:9" ht="12.75">
      <c r="A26" t="s">
        <v>106</v>
      </c>
      <c r="B26" s="64">
        <v>1309644</v>
      </c>
      <c r="E26" s="64">
        <v>1090</v>
      </c>
      <c r="F26" t="s">
        <v>107</v>
      </c>
      <c r="H26" t="s">
        <v>108</v>
      </c>
      <c r="I26" s="64">
        <v>96128</v>
      </c>
    </row>
    <row r="27" spans="1:9" ht="12.75">
      <c r="A27" t="s">
        <v>109</v>
      </c>
      <c r="B27" s="64">
        <v>7440382</v>
      </c>
      <c r="E27" s="64">
        <v>1091</v>
      </c>
      <c r="F27" t="s">
        <v>110</v>
      </c>
      <c r="H27" t="s">
        <v>111</v>
      </c>
      <c r="I27" s="64">
        <v>95501</v>
      </c>
    </row>
    <row r="28" spans="1:9" ht="12.75">
      <c r="A28" t="s">
        <v>45</v>
      </c>
      <c r="B28" s="64">
        <v>1016</v>
      </c>
      <c r="E28" s="64">
        <v>1095</v>
      </c>
      <c r="F28" t="s">
        <v>112</v>
      </c>
      <c r="H28" t="s">
        <v>113</v>
      </c>
      <c r="I28" s="64">
        <v>540590</v>
      </c>
    </row>
    <row r="29" spans="1:9" ht="12.75">
      <c r="A29" t="s">
        <v>48</v>
      </c>
      <c r="B29" s="64">
        <v>1017</v>
      </c>
      <c r="E29" s="64">
        <v>1100</v>
      </c>
      <c r="F29" t="s">
        <v>114</v>
      </c>
      <c r="H29" t="s">
        <v>115</v>
      </c>
      <c r="I29" s="64">
        <v>1615801</v>
      </c>
    </row>
    <row r="30" spans="1:9" ht="12.75">
      <c r="A30" t="s">
        <v>116</v>
      </c>
      <c r="B30" s="64">
        <v>7440393</v>
      </c>
      <c r="E30" s="64">
        <v>1101</v>
      </c>
      <c r="F30" t="s">
        <v>117</v>
      </c>
      <c r="H30" t="s">
        <v>118</v>
      </c>
      <c r="I30" s="64">
        <v>540738</v>
      </c>
    </row>
    <row r="31" spans="1:9" ht="12.75">
      <c r="A31" t="s">
        <v>119</v>
      </c>
      <c r="B31" s="64">
        <v>10294403</v>
      </c>
      <c r="E31" s="64">
        <v>1103</v>
      </c>
      <c r="F31" t="s">
        <v>120</v>
      </c>
      <c r="H31" t="s">
        <v>121</v>
      </c>
      <c r="I31" s="64">
        <v>106887</v>
      </c>
    </row>
    <row r="32" spans="1:9" ht="12.75">
      <c r="A32" s="67" t="s">
        <v>122</v>
      </c>
      <c r="B32" s="64">
        <v>7440417</v>
      </c>
      <c r="E32" s="64">
        <v>1104</v>
      </c>
      <c r="F32" t="s">
        <v>123</v>
      </c>
      <c r="H32" t="s">
        <v>124</v>
      </c>
      <c r="I32" s="64">
        <v>106990</v>
      </c>
    </row>
    <row r="33" spans="1:9" ht="12.75">
      <c r="A33" s="67" t="s">
        <v>125</v>
      </c>
      <c r="B33" s="64">
        <v>7440439</v>
      </c>
      <c r="E33" s="64">
        <v>1110</v>
      </c>
      <c r="F33" t="s">
        <v>126</v>
      </c>
      <c r="H33" t="s">
        <v>127</v>
      </c>
      <c r="I33" s="64">
        <v>541731</v>
      </c>
    </row>
    <row r="34" spans="1:9" ht="12.75">
      <c r="A34" t="s">
        <v>128</v>
      </c>
      <c r="B34" s="64">
        <v>13765190</v>
      </c>
      <c r="E34" s="64">
        <v>1111</v>
      </c>
      <c r="F34" t="s">
        <v>129</v>
      </c>
      <c r="H34" t="s">
        <v>130</v>
      </c>
      <c r="I34" s="64">
        <v>1120714</v>
      </c>
    </row>
    <row r="35" spans="1:9" ht="12.75">
      <c r="A35" t="s">
        <v>131</v>
      </c>
      <c r="B35" s="64">
        <v>7440473</v>
      </c>
      <c r="E35" s="64">
        <v>1115</v>
      </c>
      <c r="F35" t="s">
        <v>132</v>
      </c>
      <c r="H35" t="s">
        <v>133</v>
      </c>
      <c r="I35" s="64">
        <v>55981</v>
      </c>
    </row>
    <row r="36" spans="1:9" ht="12.75">
      <c r="A36" t="s">
        <v>134</v>
      </c>
      <c r="B36" s="64">
        <v>1333820</v>
      </c>
      <c r="E36" s="64">
        <v>1125</v>
      </c>
      <c r="F36" t="s">
        <v>135</v>
      </c>
      <c r="H36" t="s">
        <v>136</v>
      </c>
      <c r="I36" s="64">
        <v>764410</v>
      </c>
    </row>
    <row r="37" spans="1:9" ht="12.75">
      <c r="A37" t="s">
        <v>137</v>
      </c>
      <c r="B37" s="64">
        <v>18540299</v>
      </c>
      <c r="E37" s="64">
        <v>1128</v>
      </c>
      <c r="F37" t="s">
        <v>138</v>
      </c>
      <c r="H37" t="s">
        <v>139</v>
      </c>
      <c r="I37" s="64">
        <v>123911</v>
      </c>
    </row>
    <row r="38" spans="1:9" ht="12.75">
      <c r="A38" s="67" t="s">
        <v>140</v>
      </c>
      <c r="B38" s="64">
        <v>7440484</v>
      </c>
      <c r="E38" s="64">
        <v>1129</v>
      </c>
      <c r="F38" t="s">
        <v>141</v>
      </c>
      <c r="H38" t="s">
        <v>142</v>
      </c>
      <c r="I38" s="64">
        <v>42397648</v>
      </c>
    </row>
    <row r="39" spans="1:9" ht="12.75">
      <c r="A39" s="67" t="s">
        <v>143</v>
      </c>
      <c r="B39" s="64">
        <v>7440508</v>
      </c>
      <c r="E39" s="64">
        <v>1131</v>
      </c>
      <c r="F39" t="s">
        <v>144</v>
      </c>
      <c r="H39" t="s">
        <v>145</v>
      </c>
      <c r="I39" s="64">
        <v>42397659</v>
      </c>
    </row>
    <row r="40" spans="1:9" ht="12.75">
      <c r="A40" t="s">
        <v>146</v>
      </c>
      <c r="B40" s="64">
        <v>7439921</v>
      </c>
      <c r="E40" s="64">
        <v>1135</v>
      </c>
      <c r="F40" t="s">
        <v>147</v>
      </c>
      <c r="H40" t="s">
        <v>148</v>
      </c>
      <c r="I40" s="64">
        <v>555840</v>
      </c>
    </row>
    <row r="41" spans="1:9" ht="12.75">
      <c r="A41" t="s">
        <v>149</v>
      </c>
      <c r="B41" s="64">
        <v>301042</v>
      </c>
      <c r="E41" s="64">
        <v>1136</v>
      </c>
      <c r="F41" t="s">
        <v>150</v>
      </c>
      <c r="H41" t="s">
        <v>151</v>
      </c>
      <c r="I41" s="64">
        <v>82280</v>
      </c>
    </row>
    <row r="42" spans="1:9" ht="12.75">
      <c r="A42" t="s">
        <v>152</v>
      </c>
      <c r="B42" s="64">
        <v>7758976</v>
      </c>
      <c r="E42" s="64">
        <v>1140</v>
      </c>
      <c r="F42" t="s">
        <v>153</v>
      </c>
      <c r="H42" t="s">
        <v>154</v>
      </c>
      <c r="I42" s="64">
        <v>134327</v>
      </c>
    </row>
    <row r="43" spans="1:9" ht="12.75">
      <c r="A43" t="s">
        <v>138</v>
      </c>
      <c r="B43" s="64">
        <v>1128</v>
      </c>
      <c r="E43" s="64">
        <v>1146</v>
      </c>
      <c r="F43" t="s">
        <v>155</v>
      </c>
      <c r="H43" t="s">
        <v>156</v>
      </c>
      <c r="I43" s="64">
        <v>5522430</v>
      </c>
    </row>
    <row r="44" spans="1:9" ht="12.75">
      <c r="A44" t="s">
        <v>141</v>
      </c>
      <c r="B44" s="64">
        <v>1129</v>
      </c>
      <c r="E44" s="64">
        <v>1148</v>
      </c>
      <c r="F44" t="s">
        <v>157</v>
      </c>
      <c r="H44" t="s">
        <v>158</v>
      </c>
      <c r="I44" s="64">
        <v>3570750</v>
      </c>
    </row>
    <row r="45" spans="1:9" ht="12.75">
      <c r="A45" t="s">
        <v>159</v>
      </c>
      <c r="B45" s="64">
        <v>7446277</v>
      </c>
      <c r="E45" s="64">
        <v>1150</v>
      </c>
      <c r="F45" t="s">
        <v>160</v>
      </c>
      <c r="H45" t="s">
        <v>77</v>
      </c>
      <c r="I45" s="64">
        <v>540841</v>
      </c>
    </row>
    <row r="46" spans="1:9" ht="12.75">
      <c r="A46" t="s">
        <v>161</v>
      </c>
      <c r="B46" s="64">
        <v>1335326</v>
      </c>
      <c r="E46" s="64">
        <v>1151</v>
      </c>
      <c r="F46" t="s">
        <v>162</v>
      </c>
      <c r="H46" t="s">
        <v>163</v>
      </c>
      <c r="I46" s="64">
        <v>39635319</v>
      </c>
    </row>
    <row r="47" spans="1:9" ht="12.75">
      <c r="A47" t="s">
        <v>164</v>
      </c>
      <c r="B47" s="64">
        <v>554132</v>
      </c>
      <c r="E47" s="64">
        <v>1155</v>
      </c>
      <c r="F47" t="s">
        <v>165</v>
      </c>
      <c r="H47" t="s">
        <v>166</v>
      </c>
      <c r="I47" s="64">
        <v>38380084</v>
      </c>
    </row>
    <row r="48" spans="1:9" ht="12.75">
      <c r="A48" t="s">
        <v>167</v>
      </c>
      <c r="B48" s="64">
        <v>919164</v>
      </c>
      <c r="E48" s="64">
        <v>1160</v>
      </c>
      <c r="F48" t="s">
        <v>168</v>
      </c>
      <c r="H48" t="s">
        <v>169</v>
      </c>
      <c r="I48" s="64">
        <v>69782907</v>
      </c>
    </row>
    <row r="49" spans="1:9" ht="12.75">
      <c r="A49" t="s">
        <v>170</v>
      </c>
      <c r="B49" s="64">
        <v>7439965</v>
      </c>
      <c r="E49" s="64">
        <v>1165</v>
      </c>
      <c r="F49" t="s">
        <v>171</v>
      </c>
      <c r="H49" t="s">
        <v>172</v>
      </c>
      <c r="I49" s="64">
        <v>32598144</v>
      </c>
    </row>
    <row r="50" spans="1:9" ht="12.75">
      <c r="A50" t="s">
        <v>173</v>
      </c>
      <c r="B50" s="64">
        <v>7487947</v>
      </c>
      <c r="E50" s="64">
        <v>1166</v>
      </c>
      <c r="F50" t="s">
        <v>174</v>
      </c>
      <c r="H50" t="s">
        <v>175</v>
      </c>
      <c r="I50" s="64">
        <v>52663726</v>
      </c>
    </row>
    <row r="51" spans="1:9" ht="12.75">
      <c r="A51" t="s">
        <v>176</v>
      </c>
      <c r="B51" s="64">
        <v>7439976</v>
      </c>
      <c r="E51" s="64">
        <v>1167</v>
      </c>
      <c r="F51" t="s">
        <v>177</v>
      </c>
      <c r="H51" t="s">
        <v>178</v>
      </c>
      <c r="I51" s="64">
        <v>74472370</v>
      </c>
    </row>
    <row r="52" spans="1:9" ht="12.75">
      <c r="A52" t="s">
        <v>179</v>
      </c>
      <c r="B52" s="64">
        <v>1313275</v>
      </c>
      <c r="E52" s="64">
        <v>1168</v>
      </c>
      <c r="F52" t="s">
        <v>180</v>
      </c>
      <c r="H52" t="s">
        <v>181</v>
      </c>
      <c r="I52" s="64">
        <v>31508006</v>
      </c>
    </row>
    <row r="53" spans="1:9" ht="12.75">
      <c r="A53" t="s">
        <v>182</v>
      </c>
      <c r="B53" s="64">
        <v>7440020</v>
      </c>
      <c r="E53" s="64">
        <v>1175</v>
      </c>
      <c r="F53" t="s">
        <v>183</v>
      </c>
      <c r="H53" t="s">
        <v>184</v>
      </c>
      <c r="I53" s="64">
        <v>65510443</v>
      </c>
    </row>
    <row r="54" spans="1:9" ht="12.75">
      <c r="A54" t="s">
        <v>185</v>
      </c>
      <c r="B54" s="64">
        <v>373024</v>
      </c>
      <c r="E54" s="64">
        <v>1180</v>
      </c>
      <c r="F54" t="s">
        <v>186</v>
      </c>
      <c r="H54" t="s">
        <v>187</v>
      </c>
      <c r="I54" s="64">
        <v>60851345</v>
      </c>
    </row>
    <row r="55" spans="1:9" ht="12.75">
      <c r="A55" t="s">
        <v>188</v>
      </c>
      <c r="B55" s="64">
        <v>3333673</v>
      </c>
      <c r="E55" s="64">
        <v>1181</v>
      </c>
      <c r="F55" t="s">
        <v>189</v>
      </c>
      <c r="H55" t="s">
        <v>190</v>
      </c>
      <c r="I55" s="64">
        <v>58902</v>
      </c>
    </row>
    <row r="56" spans="1:9" ht="12.75">
      <c r="A56" t="s">
        <v>191</v>
      </c>
      <c r="B56" s="64">
        <v>13463393</v>
      </c>
      <c r="E56" s="64">
        <v>1185</v>
      </c>
      <c r="F56" t="s">
        <v>192</v>
      </c>
      <c r="H56" t="s">
        <v>193</v>
      </c>
      <c r="I56" s="64">
        <v>57117314</v>
      </c>
    </row>
    <row r="57" spans="1:9" ht="12.75">
      <c r="A57" t="s">
        <v>194</v>
      </c>
      <c r="B57" s="64">
        <v>12054487</v>
      </c>
      <c r="E57" s="64">
        <v>1190</v>
      </c>
      <c r="F57" t="s">
        <v>195</v>
      </c>
      <c r="H57" t="s">
        <v>196</v>
      </c>
      <c r="I57" s="64">
        <v>51207319</v>
      </c>
    </row>
    <row r="58" spans="1:9" ht="12.75">
      <c r="A58" t="s">
        <v>197</v>
      </c>
      <c r="B58" s="64">
        <v>1313991</v>
      </c>
      <c r="E58" s="64">
        <v>1200</v>
      </c>
      <c r="F58" t="s">
        <v>198</v>
      </c>
      <c r="H58" t="s">
        <v>199</v>
      </c>
      <c r="I58" s="64">
        <v>1746016</v>
      </c>
    </row>
    <row r="59" spans="1:9" ht="12.75">
      <c r="A59" t="s">
        <v>155</v>
      </c>
      <c r="B59" s="64">
        <v>1146</v>
      </c>
      <c r="E59" s="64">
        <v>1205</v>
      </c>
      <c r="F59" t="s">
        <v>200</v>
      </c>
      <c r="H59" t="s">
        <v>201</v>
      </c>
      <c r="I59" s="64">
        <v>96139</v>
      </c>
    </row>
    <row r="60" spans="1:9" ht="12.75">
      <c r="A60" t="s">
        <v>202</v>
      </c>
      <c r="B60" s="64">
        <v>12035722</v>
      </c>
      <c r="E60" s="64">
        <v>1206</v>
      </c>
      <c r="F60" t="s">
        <v>203</v>
      </c>
      <c r="H60" t="s">
        <v>204</v>
      </c>
      <c r="I60" s="64">
        <v>78886</v>
      </c>
    </row>
    <row r="61" spans="1:9" ht="12.75">
      <c r="A61" t="s">
        <v>205</v>
      </c>
      <c r="B61" s="64">
        <v>1271289</v>
      </c>
      <c r="E61" s="64">
        <v>2222</v>
      </c>
      <c r="F61" t="s">
        <v>206</v>
      </c>
      <c r="H61" t="s">
        <v>207</v>
      </c>
      <c r="I61" s="64">
        <v>95954</v>
      </c>
    </row>
    <row r="62" spans="1:9" ht="12.75">
      <c r="A62" t="s">
        <v>208</v>
      </c>
      <c r="B62" s="64">
        <v>20816120</v>
      </c>
      <c r="E62" s="64">
        <v>9901</v>
      </c>
      <c r="F62" t="s">
        <v>209</v>
      </c>
      <c r="H62" t="s">
        <v>210</v>
      </c>
      <c r="I62" s="64">
        <v>88062</v>
      </c>
    </row>
    <row r="63" spans="1:9" ht="12.75">
      <c r="A63" t="s">
        <v>211</v>
      </c>
      <c r="B63" s="64">
        <v>7782492</v>
      </c>
      <c r="E63" s="64">
        <v>9902</v>
      </c>
      <c r="F63" t="s">
        <v>212</v>
      </c>
      <c r="H63" t="s">
        <v>213</v>
      </c>
      <c r="I63" s="64">
        <v>615054</v>
      </c>
    </row>
    <row r="64" spans="1:9" ht="12.75">
      <c r="A64" t="s">
        <v>214</v>
      </c>
      <c r="B64" s="64">
        <v>7446346</v>
      </c>
      <c r="E64" s="64">
        <v>9910</v>
      </c>
      <c r="F64" t="s">
        <v>215</v>
      </c>
      <c r="H64" t="s">
        <v>216</v>
      </c>
      <c r="I64" s="64">
        <v>39156417</v>
      </c>
    </row>
    <row r="65" spans="1:9" ht="12.75">
      <c r="A65" t="s">
        <v>217</v>
      </c>
      <c r="B65" s="64">
        <v>7440224</v>
      </c>
      <c r="E65" s="64">
        <v>9911</v>
      </c>
      <c r="F65" t="s">
        <v>218</v>
      </c>
      <c r="H65" t="s">
        <v>219</v>
      </c>
      <c r="I65" s="64">
        <v>95807</v>
      </c>
    </row>
    <row r="66" spans="1:9" ht="12.75">
      <c r="A66" t="s">
        <v>220</v>
      </c>
      <c r="B66" s="64">
        <v>7789062</v>
      </c>
      <c r="E66" s="64">
        <v>9960</v>
      </c>
      <c r="F66" t="s">
        <v>221</v>
      </c>
      <c r="H66" t="s">
        <v>222</v>
      </c>
      <c r="I66" s="64">
        <v>120832</v>
      </c>
    </row>
    <row r="67" spans="1:9" ht="12.75">
      <c r="A67" t="s">
        <v>223</v>
      </c>
      <c r="B67" s="64">
        <v>7440280</v>
      </c>
      <c r="E67" s="64">
        <v>9960</v>
      </c>
      <c r="F67" t="s">
        <v>224</v>
      </c>
      <c r="H67" t="s">
        <v>225</v>
      </c>
      <c r="I67" s="64">
        <v>105679</v>
      </c>
    </row>
    <row r="68" spans="1:9" ht="12.75">
      <c r="A68" t="s">
        <v>226</v>
      </c>
      <c r="B68" s="64">
        <v>1314201</v>
      </c>
      <c r="E68" s="64">
        <v>9961</v>
      </c>
      <c r="F68" t="s">
        <v>227</v>
      </c>
      <c r="H68" t="s">
        <v>228</v>
      </c>
      <c r="I68" s="64">
        <v>51285</v>
      </c>
    </row>
    <row r="69" spans="1:9" ht="12.75">
      <c r="A69" t="s">
        <v>229</v>
      </c>
      <c r="B69" s="64">
        <v>7550450</v>
      </c>
      <c r="E69" s="64">
        <v>11101</v>
      </c>
      <c r="F69" t="s">
        <v>230</v>
      </c>
      <c r="H69" t="s">
        <v>231</v>
      </c>
      <c r="I69" s="64">
        <v>121142</v>
      </c>
    </row>
    <row r="70" spans="1:9" ht="12.75">
      <c r="A70" t="s">
        <v>232</v>
      </c>
      <c r="B70" s="64">
        <v>7440622</v>
      </c>
      <c r="E70" s="64">
        <v>16113</v>
      </c>
      <c r="F70" t="s">
        <v>233</v>
      </c>
      <c r="H70" t="s">
        <v>234</v>
      </c>
      <c r="I70" s="64">
        <v>606202</v>
      </c>
    </row>
    <row r="71" spans="1:9" ht="12.75">
      <c r="A71" t="s">
        <v>235</v>
      </c>
      <c r="B71" s="64">
        <v>1314621</v>
      </c>
      <c r="E71" s="64">
        <v>42101</v>
      </c>
      <c r="F71" t="s">
        <v>236</v>
      </c>
      <c r="H71" t="s">
        <v>237</v>
      </c>
      <c r="I71" s="64">
        <v>87627</v>
      </c>
    </row>
    <row r="72" spans="1:9" ht="12.75">
      <c r="A72" t="s">
        <v>238</v>
      </c>
      <c r="B72" s="64">
        <v>7440666</v>
      </c>
      <c r="E72" s="64">
        <v>42401</v>
      </c>
      <c r="F72" t="s">
        <v>239</v>
      </c>
      <c r="H72" t="s">
        <v>240</v>
      </c>
      <c r="I72" s="64">
        <v>68006837</v>
      </c>
    </row>
    <row r="73" spans="1:9" ht="12.75">
      <c r="A73" t="s">
        <v>241</v>
      </c>
      <c r="B73" s="64">
        <v>1314132</v>
      </c>
      <c r="E73" s="64">
        <v>42603</v>
      </c>
      <c r="F73" t="s">
        <v>242</v>
      </c>
      <c r="H73" t="s">
        <v>243</v>
      </c>
      <c r="I73" s="64">
        <v>712685</v>
      </c>
    </row>
    <row r="74" spans="1:9" ht="12.75">
      <c r="A74" s="63" t="s">
        <v>244</v>
      </c>
      <c r="B74" s="62"/>
      <c r="E74" s="64">
        <v>43101</v>
      </c>
      <c r="F74" t="s">
        <v>245</v>
      </c>
      <c r="H74" t="s">
        <v>246</v>
      </c>
      <c r="I74" s="64">
        <v>117793</v>
      </c>
    </row>
    <row r="75" spans="1:9" ht="12.75">
      <c r="A75" t="s">
        <v>247</v>
      </c>
      <c r="B75" s="64">
        <v>75070</v>
      </c>
      <c r="E75" s="64">
        <v>43104</v>
      </c>
      <c r="F75" t="s">
        <v>248</v>
      </c>
      <c r="H75" t="s">
        <v>249</v>
      </c>
      <c r="I75" s="64">
        <v>532274</v>
      </c>
    </row>
    <row r="76" spans="1:9" ht="12.75">
      <c r="A76" t="s">
        <v>250</v>
      </c>
      <c r="B76" s="64">
        <v>107028</v>
      </c>
      <c r="E76" s="64">
        <v>50000</v>
      </c>
      <c r="F76" t="s">
        <v>251</v>
      </c>
      <c r="H76" t="s">
        <v>252</v>
      </c>
      <c r="I76" s="64">
        <v>95578</v>
      </c>
    </row>
    <row r="77" spans="1:9" ht="12.75">
      <c r="A77" s="67" t="s">
        <v>253</v>
      </c>
      <c r="B77" s="64">
        <v>107051</v>
      </c>
      <c r="E77" s="64">
        <v>50066</v>
      </c>
      <c r="F77" t="s">
        <v>254</v>
      </c>
      <c r="H77" t="s">
        <v>255</v>
      </c>
      <c r="I77" s="64">
        <v>91576</v>
      </c>
    </row>
    <row r="78" spans="1:9" ht="12.75">
      <c r="A78" t="s">
        <v>256</v>
      </c>
      <c r="B78" s="64">
        <v>7664417</v>
      </c>
      <c r="E78" s="64">
        <v>50077</v>
      </c>
      <c r="F78" t="s">
        <v>257</v>
      </c>
      <c r="H78" t="s">
        <v>258</v>
      </c>
      <c r="I78" s="64">
        <v>129157</v>
      </c>
    </row>
    <row r="79" spans="1:9" ht="12.75">
      <c r="A79" t="s">
        <v>259</v>
      </c>
      <c r="B79" s="64">
        <v>6484522</v>
      </c>
      <c r="E79" s="64">
        <v>50180</v>
      </c>
      <c r="F79" t="s">
        <v>260</v>
      </c>
      <c r="H79" t="s">
        <v>261</v>
      </c>
      <c r="I79" s="64">
        <v>75558</v>
      </c>
    </row>
    <row r="80" spans="1:9" ht="12.75">
      <c r="A80" t="s">
        <v>262</v>
      </c>
      <c r="B80" s="64">
        <v>7783202</v>
      </c>
      <c r="E80" s="64">
        <v>50282</v>
      </c>
      <c r="F80" t="s">
        <v>263</v>
      </c>
      <c r="H80" t="s">
        <v>264</v>
      </c>
      <c r="I80" s="64">
        <v>75865</v>
      </c>
    </row>
    <row r="81" spans="1:9" ht="12.75">
      <c r="A81" t="s">
        <v>265</v>
      </c>
      <c r="B81" s="64">
        <v>1332214</v>
      </c>
      <c r="E81" s="64">
        <v>50293</v>
      </c>
      <c r="F81" t="s">
        <v>266</v>
      </c>
      <c r="H81" t="s">
        <v>267</v>
      </c>
      <c r="I81" s="64">
        <v>109068</v>
      </c>
    </row>
    <row r="82" spans="1:9" ht="12.75">
      <c r="A82" t="s">
        <v>268</v>
      </c>
      <c r="B82" s="64">
        <v>56553</v>
      </c>
      <c r="E82" s="64">
        <v>50328</v>
      </c>
      <c r="F82" t="s">
        <v>269</v>
      </c>
      <c r="H82" t="s">
        <v>270</v>
      </c>
      <c r="I82" s="64">
        <v>91598</v>
      </c>
    </row>
    <row r="83" spans="1:9" ht="12.75">
      <c r="A83" t="s">
        <v>271</v>
      </c>
      <c r="B83" s="64">
        <v>98873</v>
      </c>
      <c r="E83" s="64">
        <v>50351</v>
      </c>
      <c r="F83" t="s">
        <v>272</v>
      </c>
      <c r="H83" t="s">
        <v>273</v>
      </c>
      <c r="I83" s="64">
        <v>607578</v>
      </c>
    </row>
    <row r="84" spans="1:9" ht="12.75">
      <c r="A84" t="s">
        <v>274</v>
      </c>
      <c r="B84" s="64">
        <v>55210</v>
      </c>
      <c r="E84" s="64">
        <v>50419</v>
      </c>
      <c r="F84" t="s">
        <v>275</v>
      </c>
      <c r="H84" t="s">
        <v>276</v>
      </c>
      <c r="I84" s="64">
        <v>88755</v>
      </c>
    </row>
    <row r="85" spans="1:9" ht="12.75">
      <c r="A85" t="s">
        <v>277</v>
      </c>
      <c r="B85" s="64">
        <v>71432</v>
      </c>
      <c r="E85" s="64">
        <v>50760</v>
      </c>
      <c r="F85" t="s">
        <v>278</v>
      </c>
      <c r="H85" t="s">
        <v>279</v>
      </c>
      <c r="I85" s="64">
        <v>79469</v>
      </c>
    </row>
    <row r="86" spans="1:9" ht="12.75">
      <c r="A86" t="s">
        <v>280</v>
      </c>
      <c r="B86" s="64">
        <v>92875</v>
      </c>
      <c r="E86" s="64">
        <v>50782</v>
      </c>
      <c r="F86" t="s">
        <v>281</v>
      </c>
      <c r="H86" t="s">
        <v>282</v>
      </c>
      <c r="I86" s="64">
        <v>90437</v>
      </c>
    </row>
    <row r="87" spans="1:9" ht="12.75">
      <c r="A87" t="s">
        <v>51</v>
      </c>
      <c r="B87" s="64">
        <v>1020</v>
      </c>
      <c r="E87" s="64">
        <v>51218</v>
      </c>
      <c r="F87" t="s">
        <v>283</v>
      </c>
      <c r="H87" t="s">
        <v>284</v>
      </c>
      <c r="I87" s="64">
        <v>60153493</v>
      </c>
    </row>
    <row r="88" spans="1:9" ht="12.75">
      <c r="A88" t="s">
        <v>269</v>
      </c>
      <c r="B88" s="64">
        <v>50328</v>
      </c>
      <c r="E88" s="64">
        <v>51285</v>
      </c>
      <c r="F88" t="s">
        <v>228</v>
      </c>
      <c r="H88" t="s">
        <v>285</v>
      </c>
      <c r="I88" s="64">
        <v>32774166</v>
      </c>
    </row>
    <row r="89" spans="1:9" ht="12.75">
      <c r="A89" t="s">
        <v>286</v>
      </c>
      <c r="B89" s="64">
        <v>205992</v>
      </c>
      <c r="E89" s="64">
        <v>51525</v>
      </c>
      <c r="F89" t="s">
        <v>287</v>
      </c>
      <c r="H89" t="s">
        <v>288</v>
      </c>
      <c r="I89" s="64">
        <v>57465288</v>
      </c>
    </row>
    <row r="90" spans="1:9" ht="12.75">
      <c r="A90" t="s">
        <v>289</v>
      </c>
      <c r="B90" s="64">
        <v>192972</v>
      </c>
      <c r="E90" s="64">
        <v>51752</v>
      </c>
      <c r="F90" t="s">
        <v>290</v>
      </c>
      <c r="H90" t="s">
        <v>291</v>
      </c>
      <c r="I90" s="64">
        <v>32598133</v>
      </c>
    </row>
    <row r="91" spans="1:9" ht="12.75">
      <c r="A91" t="s">
        <v>292</v>
      </c>
      <c r="B91" s="64">
        <v>191242</v>
      </c>
      <c r="E91" s="64">
        <v>51796</v>
      </c>
      <c r="F91" t="s">
        <v>293</v>
      </c>
      <c r="H91" t="s">
        <v>294</v>
      </c>
      <c r="I91" s="64">
        <v>28434868</v>
      </c>
    </row>
    <row r="92" spans="1:9" ht="12.75">
      <c r="A92" t="s">
        <v>295</v>
      </c>
      <c r="B92" s="64">
        <v>205823</v>
      </c>
      <c r="E92" s="64">
        <v>52244</v>
      </c>
      <c r="F92" t="s">
        <v>296</v>
      </c>
      <c r="H92" t="s">
        <v>297</v>
      </c>
      <c r="I92" s="64">
        <v>91941</v>
      </c>
    </row>
    <row r="93" spans="1:9" ht="12.75">
      <c r="A93" s="67" t="s">
        <v>298</v>
      </c>
      <c r="B93" s="64">
        <v>207089</v>
      </c>
      <c r="E93" s="64">
        <v>52675</v>
      </c>
      <c r="F93" t="s">
        <v>299</v>
      </c>
      <c r="H93" t="s">
        <v>300</v>
      </c>
      <c r="I93" s="64">
        <v>119904</v>
      </c>
    </row>
    <row r="94" spans="1:9" ht="12.75">
      <c r="A94" t="s">
        <v>301</v>
      </c>
      <c r="B94" s="64">
        <v>94360</v>
      </c>
      <c r="E94" s="64">
        <v>52686</v>
      </c>
      <c r="F94" t="s">
        <v>302</v>
      </c>
      <c r="H94" t="s">
        <v>303</v>
      </c>
      <c r="I94" s="64">
        <v>20325400</v>
      </c>
    </row>
    <row r="95" spans="1:9" ht="12.75">
      <c r="A95" t="s">
        <v>304</v>
      </c>
      <c r="B95" s="64">
        <v>100447</v>
      </c>
      <c r="E95" s="64">
        <v>53167</v>
      </c>
      <c r="F95" t="s">
        <v>305</v>
      </c>
      <c r="H95" t="s">
        <v>306</v>
      </c>
      <c r="I95" s="64">
        <v>119937</v>
      </c>
    </row>
    <row r="96" spans="1:9" ht="12.75">
      <c r="A96" t="s">
        <v>307</v>
      </c>
      <c r="B96" s="64">
        <v>7726956</v>
      </c>
      <c r="E96" s="64">
        <v>53703</v>
      </c>
      <c r="F96" t="s">
        <v>308</v>
      </c>
      <c r="H96" t="s">
        <v>309</v>
      </c>
      <c r="I96" s="64">
        <v>70362504</v>
      </c>
    </row>
    <row r="97" spans="1:9" ht="12.75">
      <c r="A97" t="s">
        <v>310</v>
      </c>
      <c r="B97" s="64">
        <v>85687</v>
      </c>
      <c r="E97" s="64">
        <v>54115</v>
      </c>
      <c r="F97" t="s">
        <v>311</v>
      </c>
      <c r="H97" t="s">
        <v>312</v>
      </c>
      <c r="I97" s="64">
        <v>6109973</v>
      </c>
    </row>
    <row r="98" spans="1:9" ht="12.75">
      <c r="A98" t="s">
        <v>313</v>
      </c>
      <c r="B98" s="64">
        <v>75150</v>
      </c>
      <c r="E98" s="64">
        <v>54626</v>
      </c>
      <c r="F98" t="s">
        <v>314</v>
      </c>
      <c r="H98" t="s">
        <v>315</v>
      </c>
      <c r="I98" s="64">
        <v>563473</v>
      </c>
    </row>
    <row r="99" spans="1:9" ht="12.75">
      <c r="A99" t="s">
        <v>316</v>
      </c>
      <c r="B99" s="64">
        <v>56235</v>
      </c>
      <c r="E99" s="64">
        <v>54911</v>
      </c>
      <c r="F99" t="s">
        <v>317</v>
      </c>
      <c r="H99" t="s">
        <v>318</v>
      </c>
      <c r="I99" s="64">
        <v>56495</v>
      </c>
    </row>
    <row r="100" spans="1:9" ht="12.75">
      <c r="A100" t="s">
        <v>319</v>
      </c>
      <c r="B100" s="64">
        <v>7782505</v>
      </c>
      <c r="E100" s="64">
        <v>55185</v>
      </c>
      <c r="F100" t="s">
        <v>320</v>
      </c>
      <c r="H100" t="s">
        <v>321</v>
      </c>
      <c r="I100" s="64">
        <v>64091914</v>
      </c>
    </row>
    <row r="101" spans="1:9" ht="12.75">
      <c r="A101" t="s">
        <v>322</v>
      </c>
      <c r="B101" s="64">
        <v>10049044</v>
      </c>
      <c r="E101" s="64">
        <v>55210</v>
      </c>
      <c r="F101" t="s">
        <v>274</v>
      </c>
      <c r="H101" t="s">
        <v>323</v>
      </c>
      <c r="I101" s="64">
        <v>101804</v>
      </c>
    </row>
    <row r="102" spans="1:9" ht="12.75">
      <c r="A102" t="s">
        <v>324</v>
      </c>
      <c r="B102" s="64">
        <v>108907</v>
      </c>
      <c r="E102" s="64">
        <v>55630</v>
      </c>
      <c r="F102" t="s">
        <v>325</v>
      </c>
      <c r="H102" t="s">
        <v>326</v>
      </c>
      <c r="I102" s="64">
        <v>80057</v>
      </c>
    </row>
    <row r="103" spans="1:9" ht="12.75">
      <c r="A103" t="s">
        <v>72</v>
      </c>
      <c r="B103" s="64">
        <v>1058</v>
      </c>
      <c r="E103" s="64">
        <v>55867</v>
      </c>
      <c r="F103" t="s">
        <v>327</v>
      </c>
      <c r="H103" t="s">
        <v>328</v>
      </c>
      <c r="I103" s="64">
        <v>101611</v>
      </c>
    </row>
    <row r="104" spans="1:9" ht="12.75">
      <c r="A104" t="s">
        <v>329</v>
      </c>
      <c r="B104" s="64">
        <v>67663</v>
      </c>
      <c r="E104" s="64">
        <v>55981</v>
      </c>
      <c r="F104" t="s">
        <v>133</v>
      </c>
      <c r="H104" t="s">
        <v>330</v>
      </c>
      <c r="I104" s="64">
        <v>101144</v>
      </c>
    </row>
    <row r="105" spans="1:9" ht="12.75">
      <c r="A105" s="67" t="s">
        <v>331</v>
      </c>
      <c r="B105" s="64">
        <v>218019</v>
      </c>
      <c r="E105" s="64">
        <v>56042</v>
      </c>
      <c r="F105" t="s">
        <v>332</v>
      </c>
      <c r="H105" t="s">
        <v>333</v>
      </c>
      <c r="I105" s="64">
        <v>838880</v>
      </c>
    </row>
    <row r="106" spans="1:9" ht="12.75">
      <c r="A106" s="67" t="s">
        <v>334</v>
      </c>
      <c r="B106" s="64">
        <v>1319773</v>
      </c>
      <c r="E106" s="64">
        <v>56235</v>
      </c>
      <c r="F106" t="s">
        <v>316</v>
      </c>
      <c r="H106" t="s">
        <v>335</v>
      </c>
      <c r="I106" s="64">
        <v>101779</v>
      </c>
    </row>
    <row r="107" spans="1:9" ht="12.75">
      <c r="A107" s="67" t="s">
        <v>336</v>
      </c>
      <c r="B107" s="64">
        <v>98828</v>
      </c>
      <c r="E107" s="64">
        <v>56382</v>
      </c>
      <c r="F107" t="s">
        <v>337</v>
      </c>
      <c r="H107" t="s">
        <v>338</v>
      </c>
      <c r="I107" s="64">
        <v>139651</v>
      </c>
    </row>
    <row r="108" spans="1:9" ht="12.75">
      <c r="A108" t="s">
        <v>339</v>
      </c>
      <c r="B108" s="64">
        <v>135206</v>
      </c>
      <c r="E108" s="64">
        <v>56495</v>
      </c>
      <c r="F108" t="s">
        <v>318</v>
      </c>
      <c r="H108" t="s">
        <v>340</v>
      </c>
      <c r="I108" s="64">
        <v>534521</v>
      </c>
    </row>
    <row r="109" spans="1:9" ht="12.75">
      <c r="A109" t="s">
        <v>89</v>
      </c>
      <c r="B109" s="64">
        <v>1073</v>
      </c>
      <c r="E109" s="64">
        <v>56531</v>
      </c>
      <c r="F109" t="s">
        <v>341</v>
      </c>
      <c r="H109" t="s">
        <v>342</v>
      </c>
      <c r="I109" s="64">
        <v>95830</v>
      </c>
    </row>
    <row r="110" spans="1:9" ht="12.75">
      <c r="A110" t="s">
        <v>343</v>
      </c>
      <c r="B110" s="64">
        <v>57125</v>
      </c>
      <c r="E110" s="64">
        <v>56553</v>
      </c>
      <c r="F110" t="s">
        <v>268</v>
      </c>
      <c r="H110" t="s">
        <v>344</v>
      </c>
      <c r="I110" s="64">
        <v>60117</v>
      </c>
    </row>
    <row r="111" spans="1:9" ht="12.75">
      <c r="A111" s="67" t="s">
        <v>345</v>
      </c>
      <c r="B111" s="64">
        <v>110827</v>
      </c>
      <c r="E111" s="64">
        <v>56757</v>
      </c>
      <c r="F111" t="s">
        <v>346</v>
      </c>
      <c r="H111" t="s">
        <v>347</v>
      </c>
      <c r="I111" s="64">
        <v>92933</v>
      </c>
    </row>
    <row r="112" spans="1:9" ht="12.75">
      <c r="A112" s="67" t="s">
        <v>348</v>
      </c>
      <c r="B112" s="64">
        <v>226368</v>
      </c>
      <c r="E112" s="64">
        <v>57125</v>
      </c>
      <c r="F112" t="s">
        <v>343</v>
      </c>
      <c r="H112" t="s">
        <v>349</v>
      </c>
      <c r="I112" s="64">
        <v>100027</v>
      </c>
    </row>
    <row r="113" spans="1:9" ht="12.75">
      <c r="A113" t="s">
        <v>308</v>
      </c>
      <c r="B113" s="64">
        <v>53703</v>
      </c>
      <c r="E113" s="64">
        <v>57147</v>
      </c>
      <c r="F113" t="s">
        <v>58</v>
      </c>
      <c r="H113" t="s">
        <v>350</v>
      </c>
      <c r="I113" s="64">
        <v>57835924</v>
      </c>
    </row>
    <row r="114" spans="1:9" ht="12.75">
      <c r="A114" t="s">
        <v>351</v>
      </c>
      <c r="B114" s="64">
        <v>224420</v>
      </c>
      <c r="E114" s="64">
        <v>57330</v>
      </c>
      <c r="F114" t="s">
        <v>352</v>
      </c>
      <c r="H114" t="s">
        <v>353</v>
      </c>
      <c r="I114" s="64">
        <v>106876</v>
      </c>
    </row>
    <row r="115" spans="1:9" ht="12.75">
      <c r="A115" t="s">
        <v>354</v>
      </c>
      <c r="B115" s="64">
        <v>192654</v>
      </c>
      <c r="E115" s="64">
        <v>57410</v>
      </c>
      <c r="F115" t="s">
        <v>355</v>
      </c>
      <c r="H115" t="s">
        <v>356</v>
      </c>
      <c r="I115" s="64">
        <v>100403</v>
      </c>
    </row>
    <row r="116" spans="1:9" ht="12.75">
      <c r="A116" t="s">
        <v>357</v>
      </c>
      <c r="B116" s="64">
        <v>189640</v>
      </c>
      <c r="E116" s="64">
        <v>57636</v>
      </c>
      <c r="F116" t="s">
        <v>358</v>
      </c>
      <c r="H116" t="s">
        <v>359</v>
      </c>
      <c r="I116" s="64">
        <v>139913</v>
      </c>
    </row>
    <row r="117" spans="1:9" ht="12.75">
      <c r="A117" t="s">
        <v>360</v>
      </c>
      <c r="B117" s="64">
        <v>189559</v>
      </c>
      <c r="E117" s="64">
        <v>57830</v>
      </c>
      <c r="F117" t="s">
        <v>361</v>
      </c>
      <c r="H117" t="s">
        <v>362</v>
      </c>
      <c r="I117" s="64">
        <v>484208</v>
      </c>
    </row>
    <row r="118" spans="1:9" ht="12.75">
      <c r="A118" t="s">
        <v>363</v>
      </c>
      <c r="B118" s="64">
        <v>191300</v>
      </c>
      <c r="E118" s="64">
        <v>57976</v>
      </c>
      <c r="F118" t="s">
        <v>364</v>
      </c>
      <c r="H118" t="s">
        <v>365</v>
      </c>
      <c r="I118" s="64">
        <v>3697243</v>
      </c>
    </row>
    <row r="119" spans="1:9" ht="12.75">
      <c r="A119" t="s">
        <v>209</v>
      </c>
      <c r="B119" s="64">
        <v>9901</v>
      </c>
      <c r="E119" s="64">
        <v>58184</v>
      </c>
      <c r="F119" t="s">
        <v>366</v>
      </c>
      <c r="H119" t="s">
        <v>367</v>
      </c>
      <c r="I119" s="64">
        <v>602879</v>
      </c>
    </row>
    <row r="120" spans="1:9" ht="12.75">
      <c r="A120" t="s">
        <v>212</v>
      </c>
      <c r="B120" s="64">
        <v>9902</v>
      </c>
      <c r="E120" s="64">
        <v>58220</v>
      </c>
      <c r="F120" t="s">
        <v>368</v>
      </c>
      <c r="H120" t="s">
        <v>369</v>
      </c>
      <c r="I120" s="64">
        <v>99592</v>
      </c>
    </row>
    <row r="121" spans="1:9" ht="12.75">
      <c r="A121" s="67" t="s">
        <v>370</v>
      </c>
      <c r="B121" s="64">
        <v>111422</v>
      </c>
      <c r="E121" s="64">
        <v>58899</v>
      </c>
      <c r="F121" t="s">
        <v>371</v>
      </c>
      <c r="H121" t="s">
        <v>372</v>
      </c>
      <c r="I121" s="64">
        <v>7496028</v>
      </c>
    </row>
    <row r="122" spans="1:9" ht="12.75">
      <c r="A122" t="s">
        <v>373</v>
      </c>
      <c r="B122" s="64">
        <v>84662</v>
      </c>
      <c r="E122" s="64">
        <v>58902</v>
      </c>
      <c r="F122" t="s">
        <v>190</v>
      </c>
      <c r="H122" t="s">
        <v>364</v>
      </c>
      <c r="I122" s="64">
        <v>57976</v>
      </c>
    </row>
    <row r="123" spans="1:9" ht="12.75">
      <c r="A123" t="s">
        <v>374</v>
      </c>
      <c r="B123" s="64">
        <v>64675</v>
      </c>
      <c r="E123" s="64">
        <v>59052</v>
      </c>
      <c r="F123" t="s">
        <v>375</v>
      </c>
      <c r="H123" t="s">
        <v>376</v>
      </c>
      <c r="I123" s="64">
        <v>194592</v>
      </c>
    </row>
    <row r="124" spans="1:9" ht="12.75">
      <c r="A124" t="s">
        <v>377</v>
      </c>
      <c r="B124" s="64">
        <v>111466</v>
      </c>
      <c r="E124" s="64">
        <v>59870</v>
      </c>
      <c r="F124" t="s">
        <v>378</v>
      </c>
      <c r="H124" t="s">
        <v>379</v>
      </c>
      <c r="I124" s="64">
        <v>26148685</v>
      </c>
    </row>
    <row r="125" spans="1:9" ht="12.75">
      <c r="A125" t="s">
        <v>380</v>
      </c>
      <c r="B125" s="64">
        <v>111966</v>
      </c>
      <c r="E125" s="64">
        <v>59892</v>
      </c>
      <c r="F125" t="s">
        <v>381</v>
      </c>
      <c r="H125" t="s">
        <v>382</v>
      </c>
      <c r="I125" s="64">
        <v>83329</v>
      </c>
    </row>
    <row r="126" spans="1:9" ht="12.75">
      <c r="A126" t="s">
        <v>383</v>
      </c>
      <c r="B126" s="64">
        <v>112345</v>
      </c>
      <c r="E126" s="64">
        <v>59961</v>
      </c>
      <c r="F126" t="s">
        <v>384</v>
      </c>
      <c r="H126" t="s">
        <v>385</v>
      </c>
      <c r="I126" s="64">
        <v>208968</v>
      </c>
    </row>
    <row r="127" spans="1:9" ht="12.75">
      <c r="A127" t="s">
        <v>386</v>
      </c>
      <c r="B127" s="64">
        <v>111900</v>
      </c>
      <c r="E127" s="64">
        <v>60093</v>
      </c>
      <c r="F127" t="s">
        <v>387</v>
      </c>
      <c r="H127" t="s">
        <v>247</v>
      </c>
      <c r="I127" s="64">
        <v>75070</v>
      </c>
    </row>
    <row r="128" spans="1:9" ht="12.75">
      <c r="A128" t="s">
        <v>388</v>
      </c>
      <c r="B128" s="64">
        <v>111773</v>
      </c>
      <c r="E128" s="64">
        <v>60117</v>
      </c>
      <c r="F128" t="s">
        <v>344</v>
      </c>
      <c r="H128" t="s">
        <v>389</v>
      </c>
      <c r="I128" s="64">
        <v>60355</v>
      </c>
    </row>
    <row r="129" spans="1:9" ht="12.75">
      <c r="A129" t="s">
        <v>110</v>
      </c>
      <c r="B129" s="64">
        <v>1091</v>
      </c>
      <c r="E129" s="64">
        <v>60344</v>
      </c>
      <c r="F129" t="s">
        <v>390</v>
      </c>
      <c r="H129" t="s">
        <v>391</v>
      </c>
      <c r="I129" s="64">
        <v>34256821</v>
      </c>
    </row>
    <row r="130" spans="1:9" ht="12.75">
      <c r="A130" t="s">
        <v>392</v>
      </c>
      <c r="B130" s="64">
        <v>75003</v>
      </c>
      <c r="E130" s="64">
        <v>60355</v>
      </c>
      <c r="F130" t="s">
        <v>389</v>
      </c>
      <c r="H130" t="s">
        <v>393</v>
      </c>
      <c r="I130" s="64">
        <v>546883</v>
      </c>
    </row>
    <row r="131" spans="1:9" ht="12.75">
      <c r="A131" t="s">
        <v>394</v>
      </c>
      <c r="B131" s="64">
        <v>74851</v>
      </c>
      <c r="E131" s="64">
        <v>60560</v>
      </c>
      <c r="F131" t="s">
        <v>395</v>
      </c>
      <c r="H131" t="s">
        <v>396</v>
      </c>
      <c r="I131" s="64">
        <v>75058</v>
      </c>
    </row>
    <row r="132" spans="1:9" ht="12.75">
      <c r="A132" t="s">
        <v>397</v>
      </c>
      <c r="B132" s="64">
        <v>106934</v>
      </c>
      <c r="E132" s="64">
        <v>60571</v>
      </c>
      <c r="F132" t="s">
        <v>398</v>
      </c>
      <c r="H132" t="s">
        <v>399</v>
      </c>
      <c r="I132" s="64">
        <v>98862</v>
      </c>
    </row>
    <row r="133" spans="1:9" ht="12.75">
      <c r="A133" t="s">
        <v>400</v>
      </c>
      <c r="B133" s="64">
        <v>107062</v>
      </c>
      <c r="E133" s="64">
        <v>61574</v>
      </c>
      <c r="F133" t="s">
        <v>401</v>
      </c>
      <c r="H133" t="s">
        <v>402</v>
      </c>
      <c r="I133" s="64">
        <v>62476599</v>
      </c>
    </row>
    <row r="134" spans="1:9" ht="12.75">
      <c r="A134" t="s">
        <v>403</v>
      </c>
      <c r="B134" s="64">
        <v>107211</v>
      </c>
      <c r="E134" s="64">
        <v>62442</v>
      </c>
      <c r="F134" t="s">
        <v>404</v>
      </c>
      <c r="H134" t="s">
        <v>250</v>
      </c>
      <c r="I134" s="64">
        <v>107028</v>
      </c>
    </row>
    <row r="135" spans="1:9" ht="12.75">
      <c r="A135" t="s">
        <v>405</v>
      </c>
      <c r="B135" s="64">
        <v>629141</v>
      </c>
      <c r="E135" s="64">
        <v>62500</v>
      </c>
      <c r="F135" t="s">
        <v>406</v>
      </c>
      <c r="H135" t="s">
        <v>407</v>
      </c>
      <c r="I135" s="64">
        <v>79061</v>
      </c>
    </row>
    <row r="136" spans="1:9" ht="12.75">
      <c r="A136" t="s">
        <v>408</v>
      </c>
      <c r="B136" s="64">
        <v>110714</v>
      </c>
      <c r="E136" s="64">
        <v>62533</v>
      </c>
      <c r="F136" t="s">
        <v>409</v>
      </c>
      <c r="H136" t="s">
        <v>410</v>
      </c>
      <c r="I136" s="64">
        <v>79107</v>
      </c>
    </row>
    <row r="137" spans="1:9" ht="12.75">
      <c r="A137" t="s">
        <v>44</v>
      </c>
      <c r="B137" s="64">
        <v>111762</v>
      </c>
      <c r="E137" s="64">
        <v>62555</v>
      </c>
      <c r="F137" t="s">
        <v>411</v>
      </c>
      <c r="H137" t="s">
        <v>412</v>
      </c>
      <c r="I137" s="64">
        <v>107131</v>
      </c>
    </row>
    <row r="138" spans="1:9" ht="12.75">
      <c r="A138" t="s">
        <v>413</v>
      </c>
      <c r="B138" s="64">
        <v>110805</v>
      </c>
      <c r="E138" s="64">
        <v>62759</v>
      </c>
      <c r="F138" t="s">
        <v>414</v>
      </c>
      <c r="H138" t="s">
        <v>278</v>
      </c>
      <c r="I138" s="64">
        <v>50760</v>
      </c>
    </row>
    <row r="139" spans="1:9" ht="12.75">
      <c r="A139" t="s">
        <v>415</v>
      </c>
      <c r="B139" s="64">
        <v>111159</v>
      </c>
      <c r="E139" s="64">
        <v>63252</v>
      </c>
      <c r="F139" t="s">
        <v>416</v>
      </c>
      <c r="H139" t="s">
        <v>417</v>
      </c>
      <c r="I139" s="64">
        <v>23214928</v>
      </c>
    </row>
    <row r="140" spans="1:9" ht="12.75">
      <c r="A140" t="s">
        <v>418</v>
      </c>
      <c r="B140" s="64">
        <v>109864</v>
      </c>
      <c r="E140" s="64">
        <v>63923</v>
      </c>
      <c r="F140" t="s">
        <v>419</v>
      </c>
      <c r="H140" t="s">
        <v>420</v>
      </c>
      <c r="I140" s="64">
        <v>3688537</v>
      </c>
    </row>
    <row r="141" spans="1:9" ht="12.75">
      <c r="A141" t="s">
        <v>421</v>
      </c>
      <c r="B141" s="64">
        <v>110496</v>
      </c>
      <c r="E141" s="64">
        <v>63989</v>
      </c>
      <c r="F141" t="s">
        <v>422</v>
      </c>
      <c r="H141" t="s">
        <v>36</v>
      </c>
      <c r="I141" s="64">
        <v>1000</v>
      </c>
    </row>
    <row r="142" spans="1:9" ht="12.75">
      <c r="A142" t="s">
        <v>423</v>
      </c>
      <c r="B142" s="64">
        <v>2807309</v>
      </c>
      <c r="E142" s="64">
        <v>64675</v>
      </c>
      <c r="F142" t="s">
        <v>374</v>
      </c>
      <c r="H142" t="s">
        <v>424</v>
      </c>
      <c r="I142" s="64">
        <v>15972608</v>
      </c>
    </row>
    <row r="143" spans="1:9" ht="12.75">
      <c r="A143" t="s">
        <v>425</v>
      </c>
      <c r="B143" s="64">
        <v>75218</v>
      </c>
      <c r="E143" s="64">
        <v>64755</v>
      </c>
      <c r="F143" t="s">
        <v>426</v>
      </c>
      <c r="H143" t="s">
        <v>427</v>
      </c>
      <c r="I143" s="64">
        <v>309002</v>
      </c>
    </row>
    <row r="144" spans="1:9" ht="12.75">
      <c r="A144" t="s">
        <v>428</v>
      </c>
      <c r="B144" s="64">
        <v>206440</v>
      </c>
      <c r="E144" s="64">
        <v>66273</v>
      </c>
      <c r="F144" t="s">
        <v>429</v>
      </c>
      <c r="H144" t="s">
        <v>430</v>
      </c>
      <c r="I144" s="64">
        <v>302794</v>
      </c>
    </row>
    <row r="145" spans="1:9" ht="12.75">
      <c r="A145" t="s">
        <v>431</v>
      </c>
      <c r="B145" s="64">
        <v>86737</v>
      </c>
      <c r="E145" s="64">
        <v>66751</v>
      </c>
      <c r="F145" t="s">
        <v>432</v>
      </c>
      <c r="H145" t="s">
        <v>433</v>
      </c>
      <c r="I145" s="64">
        <v>107186</v>
      </c>
    </row>
    <row r="146" spans="1:9" ht="12.75">
      <c r="A146" t="s">
        <v>117</v>
      </c>
      <c r="B146" s="64">
        <v>1101</v>
      </c>
      <c r="E146" s="64">
        <v>66819</v>
      </c>
      <c r="F146" t="s">
        <v>434</v>
      </c>
      <c r="H146" t="s">
        <v>253</v>
      </c>
      <c r="I146" s="64">
        <v>107051</v>
      </c>
    </row>
    <row r="147" spans="1:9" ht="12.75">
      <c r="A147" t="s">
        <v>120</v>
      </c>
      <c r="B147" s="64">
        <v>1103</v>
      </c>
      <c r="E147" s="64">
        <v>67209</v>
      </c>
      <c r="F147" t="s">
        <v>435</v>
      </c>
      <c r="H147" t="s">
        <v>200</v>
      </c>
      <c r="I147" s="64">
        <v>1205</v>
      </c>
    </row>
    <row r="148" spans="1:9" ht="12.75">
      <c r="A148" t="s">
        <v>123</v>
      </c>
      <c r="B148" s="64">
        <v>1104</v>
      </c>
      <c r="E148" s="64">
        <v>67458</v>
      </c>
      <c r="F148" t="s">
        <v>436</v>
      </c>
      <c r="H148" t="s">
        <v>437</v>
      </c>
      <c r="I148" s="64">
        <v>319846</v>
      </c>
    </row>
    <row r="149" spans="1:9" ht="12.75">
      <c r="A149" t="s">
        <v>251</v>
      </c>
      <c r="B149" s="64">
        <v>50000</v>
      </c>
      <c r="E149" s="64">
        <v>67561</v>
      </c>
      <c r="F149" t="s">
        <v>438</v>
      </c>
      <c r="H149" t="s">
        <v>439</v>
      </c>
      <c r="I149" s="64">
        <v>28981977</v>
      </c>
    </row>
    <row r="150" spans="1:9" ht="12.75">
      <c r="A150" t="s">
        <v>132</v>
      </c>
      <c r="B150" s="64">
        <v>1115</v>
      </c>
      <c r="E150" s="64">
        <v>67630</v>
      </c>
      <c r="F150" t="s">
        <v>50</v>
      </c>
      <c r="H150" t="s">
        <v>97</v>
      </c>
      <c r="I150" s="64">
        <v>7429905</v>
      </c>
    </row>
    <row r="151" spans="1:9" ht="12.75">
      <c r="A151" t="s">
        <v>440</v>
      </c>
      <c r="B151" s="64">
        <v>7647010</v>
      </c>
      <c r="E151" s="64">
        <v>67663</v>
      </c>
      <c r="F151" t="s">
        <v>329</v>
      </c>
      <c r="H151" t="s">
        <v>100</v>
      </c>
      <c r="I151" s="64">
        <v>1344281</v>
      </c>
    </row>
    <row r="152" spans="1:9" ht="12.75">
      <c r="A152" t="s">
        <v>441</v>
      </c>
      <c r="B152" s="64">
        <v>74908</v>
      </c>
      <c r="E152" s="64">
        <v>68122</v>
      </c>
      <c r="F152" t="s">
        <v>442</v>
      </c>
      <c r="H152" t="s">
        <v>443</v>
      </c>
      <c r="I152" s="64">
        <v>39831555</v>
      </c>
    </row>
    <row r="153" spans="1:9" ht="12.75">
      <c r="A153" t="s">
        <v>444</v>
      </c>
      <c r="B153" s="64">
        <v>10035106</v>
      </c>
      <c r="E153" s="64">
        <v>68224</v>
      </c>
      <c r="F153" t="s">
        <v>445</v>
      </c>
      <c r="H153" t="s">
        <v>446</v>
      </c>
      <c r="I153" s="64">
        <v>125848</v>
      </c>
    </row>
    <row r="154" spans="1:9" ht="12.75">
      <c r="A154" t="s">
        <v>447</v>
      </c>
      <c r="B154" s="64">
        <v>7664393</v>
      </c>
      <c r="E154" s="64">
        <v>68768</v>
      </c>
      <c r="F154" t="s">
        <v>448</v>
      </c>
      <c r="H154" t="s">
        <v>314</v>
      </c>
      <c r="I154" s="64">
        <v>54626</v>
      </c>
    </row>
    <row r="155" spans="1:9" ht="12.75">
      <c r="A155" t="s">
        <v>449</v>
      </c>
      <c r="B155" s="64">
        <v>7783075</v>
      </c>
      <c r="E155" s="64">
        <v>70257</v>
      </c>
      <c r="F155" t="s">
        <v>450</v>
      </c>
      <c r="H155" t="s">
        <v>256</v>
      </c>
      <c r="I155" s="64">
        <v>7664417</v>
      </c>
    </row>
    <row r="156" spans="1:9" ht="12.75">
      <c r="A156" t="s">
        <v>451</v>
      </c>
      <c r="B156" s="64">
        <v>7783064</v>
      </c>
      <c r="E156" s="64">
        <v>71363</v>
      </c>
      <c r="F156" t="s">
        <v>452</v>
      </c>
      <c r="H156" t="s">
        <v>259</v>
      </c>
      <c r="I156" s="64">
        <v>6484522</v>
      </c>
    </row>
    <row r="157" spans="1:9" ht="12.75">
      <c r="A157" t="s">
        <v>453</v>
      </c>
      <c r="B157" s="64">
        <v>193395</v>
      </c>
      <c r="E157" s="64">
        <v>71432</v>
      </c>
      <c r="F157" t="s">
        <v>277</v>
      </c>
      <c r="H157" t="s">
        <v>262</v>
      </c>
      <c r="I157" s="64">
        <v>7783202</v>
      </c>
    </row>
    <row r="158" spans="1:9" ht="12.75">
      <c r="A158" t="s">
        <v>454</v>
      </c>
      <c r="B158" s="64">
        <v>78842</v>
      </c>
      <c r="E158" s="64">
        <v>71556</v>
      </c>
      <c r="F158" t="s">
        <v>455</v>
      </c>
      <c r="H158" t="s">
        <v>39</v>
      </c>
      <c r="I158" s="64">
        <v>1005</v>
      </c>
    </row>
    <row r="159" spans="1:9" ht="12.75">
      <c r="A159" t="s">
        <v>456</v>
      </c>
      <c r="B159" s="64">
        <v>12427382</v>
      </c>
      <c r="E159" s="64">
        <v>71589</v>
      </c>
      <c r="F159" t="s">
        <v>457</v>
      </c>
      <c r="H159" t="s">
        <v>42</v>
      </c>
      <c r="I159" s="64">
        <v>1010</v>
      </c>
    </row>
    <row r="160" spans="1:9" ht="12.75">
      <c r="A160" s="67" t="s">
        <v>458</v>
      </c>
      <c r="B160" s="64">
        <v>108394</v>
      </c>
      <c r="E160" s="64">
        <v>72333</v>
      </c>
      <c r="F160" t="s">
        <v>459</v>
      </c>
      <c r="H160" t="s">
        <v>409</v>
      </c>
      <c r="I160" s="64">
        <v>62533</v>
      </c>
    </row>
    <row r="161" spans="1:9" ht="12.75">
      <c r="A161" t="s">
        <v>438</v>
      </c>
      <c r="B161" s="64">
        <v>67561</v>
      </c>
      <c r="E161" s="64">
        <v>72435</v>
      </c>
      <c r="F161" t="s">
        <v>460</v>
      </c>
      <c r="H161" t="s">
        <v>461</v>
      </c>
      <c r="I161" s="64">
        <v>120127</v>
      </c>
    </row>
    <row r="162" spans="1:9" ht="12.75">
      <c r="A162" t="s">
        <v>462</v>
      </c>
      <c r="B162" s="64">
        <v>96333</v>
      </c>
      <c r="E162" s="64">
        <v>72548</v>
      </c>
      <c r="F162" t="s">
        <v>463</v>
      </c>
      <c r="H162" t="s">
        <v>103</v>
      </c>
      <c r="I162" s="64">
        <v>7440360</v>
      </c>
    </row>
    <row r="163" spans="1:9" ht="12.75">
      <c r="A163" t="s">
        <v>464</v>
      </c>
      <c r="B163" s="64">
        <v>74839</v>
      </c>
      <c r="E163" s="64">
        <v>72571</v>
      </c>
      <c r="F163" t="s">
        <v>465</v>
      </c>
      <c r="H163" t="s">
        <v>106</v>
      </c>
      <c r="I163" s="64">
        <v>1309644</v>
      </c>
    </row>
    <row r="164" spans="1:9" ht="12.75">
      <c r="A164" t="s">
        <v>466</v>
      </c>
      <c r="B164" s="64">
        <v>74873</v>
      </c>
      <c r="E164" s="64">
        <v>74828</v>
      </c>
      <c r="F164" t="s">
        <v>467</v>
      </c>
      <c r="H164" t="s">
        <v>468</v>
      </c>
      <c r="I164" s="64">
        <v>140578</v>
      </c>
    </row>
    <row r="165" spans="1:9" ht="12.75">
      <c r="A165" t="s">
        <v>455</v>
      </c>
      <c r="B165" s="64">
        <v>71556</v>
      </c>
      <c r="E165" s="64">
        <v>74839</v>
      </c>
      <c r="F165" t="s">
        <v>464</v>
      </c>
      <c r="H165" t="s">
        <v>109</v>
      </c>
      <c r="I165" s="64">
        <v>7440382</v>
      </c>
    </row>
    <row r="166" spans="1:9" ht="12.75">
      <c r="A166" t="s">
        <v>56</v>
      </c>
      <c r="B166" s="64">
        <v>78933</v>
      </c>
      <c r="E166" s="64">
        <v>74851</v>
      </c>
      <c r="F166" t="s">
        <v>394</v>
      </c>
      <c r="H166" t="s">
        <v>45</v>
      </c>
      <c r="I166" s="64">
        <v>1016</v>
      </c>
    </row>
    <row r="167" spans="1:9" ht="12.75">
      <c r="A167" t="s">
        <v>390</v>
      </c>
      <c r="B167" s="64">
        <v>60344</v>
      </c>
      <c r="E167" s="64">
        <v>74873</v>
      </c>
      <c r="F167" t="s">
        <v>466</v>
      </c>
      <c r="H167" t="s">
        <v>48</v>
      </c>
      <c r="I167" s="64">
        <v>1017</v>
      </c>
    </row>
    <row r="168" spans="1:9" ht="12.75">
      <c r="A168" t="s">
        <v>469</v>
      </c>
      <c r="B168" s="64">
        <v>74884</v>
      </c>
      <c r="E168" s="64">
        <v>74884</v>
      </c>
      <c r="F168" t="s">
        <v>469</v>
      </c>
      <c r="H168" t="s">
        <v>470</v>
      </c>
      <c r="I168" s="64">
        <v>7784421</v>
      </c>
    </row>
    <row r="169" spans="1:9" ht="12.75">
      <c r="A169" t="s">
        <v>471</v>
      </c>
      <c r="B169" s="64">
        <v>624839</v>
      </c>
      <c r="E169" s="64">
        <v>74908</v>
      </c>
      <c r="F169" t="s">
        <v>441</v>
      </c>
      <c r="H169" t="s">
        <v>265</v>
      </c>
      <c r="I169" s="64">
        <v>1332214</v>
      </c>
    </row>
    <row r="170" spans="1:9" ht="12.75">
      <c r="A170" t="s">
        <v>472</v>
      </c>
      <c r="B170" s="64">
        <v>593748</v>
      </c>
      <c r="E170" s="64">
        <v>74953</v>
      </c>
      <c r="F170" t="s">
        <v>473</v>
      </c>
      <c r="H170" t="s">
        <v>281</v>
      </c>
      <c r="I170" s="64">
        <v>50782</v>
      </c>
    </row>
    <row r="171" spans="1:9" ht="12.75">
      <c r="A171" t="s">
        <v>474</v>
      </c>
      <c r="B171" s="64">
        <v>80626</v>
      </c>
      <c r="E171" s="64">
        <v>75003</v>
      </c>
      <c r="F171" t="s">
        <v>392</v>
      </c>
      <c r="H171" t="s">
        <v>475</v>
      </c>
      <c r="I171" s="64">
        <v>492808</v>
      </c>
    </row>
    <row r="172" spans="1:9" ht="12.75">
      <c r="A172" t="s">
        <v>429</v>
      </c>
      <c r="B172" s="64">
        <v>66273</v>
      </c>
      <c r="E172" s="64">
        <v>75014</v>
      </c>
      <c r="F172" t="s">
        <v>476</v>
      </c>
      <c r="H172" t="s">
        <v>477</v>
      </c>
      <c r="I172" s="64">
        <v>115026</v>
      </c>
    </row>
    <row r="173" spans="1:9" ht="12.75">
      <c r="A173" t="s">
        <v>478</v>
      </c>
      <c r="B173" s="64">
        <v>1634044</v>
      </c>
      <c r="E173" s="64">
        <v>75025</v>
      </c>
      <c r="F173" t="s">
        <v>479</v>
      </c>
      <c r="H173" t="s">
        <v>480</v>
      </c>
      <c r="I173" s="64">
        <v>446866</v>
      </c>
    </row>
    <row r="174" spans="1:9" ht="12.75">
      <c r="A174" t="s">
        <v>473</v>
      </c>
      <c r="B174" s="64">
        <v>74953</v>
      </c>
      <c r="E174" s="64">
        <v>75058</v>
      </c>
      <c r="F174" t="s">
        <v>396</v>
      </c>
      <c r="H174" t="s">
        <v>481</v>
      </c>
      <c r="I174" s="64">
        <v>103333</v>
      </c>
    </row>
    <row r="175" spans="1:9" ht="12.75">
      <c r="A175" t="s">
        <v>482</v>
      </c>
      <c r="B175" s="64">
        <v>75092</v>
      </c>
      <c r="E175" s="64">
        <v>75070</v>
      </c>
      <c r="F175" t="s">
        <v>247</v>
      </c>
      <c r="H175" t="s">
        <v>116</v>
      </c>
      <c r="I175" s="64">
        <v>7440393</v>
      </c>
    </row>
    <row r="176" spans="1:9" ht="12.75">
      <c r="A176" t="s">
        <v>483</v>
      </c>
      <c r="B176" s="64">
        <v>108383</v>
      </c>
      <c r="E176" s="64">
        <v>75092</v>
      </c>
      <c r="F176" t="s">
        <v>482</v>
      </c>
      <c r="H176" t="s">
        <v>119</v>
      </c>
      <c r="I176" s="64">
        <v>10294403</v>
      </c>
    </row>
    <row r="177" spans="1:9" ht="12.75">
      <c r="A177" t="s">
        <v>452</v>
      </c>
      <c r="B177" s="64">
        <v>71363</v>
      </c>
      <c r="E177" s="64">
        <v>75150</v>
      </c>
      <c r="F177" t="s">
        <v>313</v>
      </c>
      <c r="H177" t="s">
        <v>268</v>
      </c>
      <c r="I177" s="64">
        <v>56553</v>
      </c>
    </row>
    <row r="178" spans="1:9" ht="12.75">
      <c r="A178" t="s">
        <v>484</v>
      </c>
      <c r="B178" s="64">
        <v>7697372</v>
      </c>
      <c r="E178" s="64">
        <v>75218</v>
      </c>
      <c r="F178" t="s">
        <v>425</v>
      </c>
      <c r="H178" t="s">
        <v>271</v>
      </c>
      <c r="I178" s="64">
        <v>98873</v>
      </c>
    </row>
    <row r="179" spans="1:9" ht="12.75">
      <c r="A179" t="s">
        <v>14</v>
      </c>
      <c r="B179" s="64">
        <v>95487</v>
      </c>
      <c r="E179" s="64">
        <v>75252</v>
      </c>
      <c r="F179" t="s">
        <v>485</v>
      </c>
      <c r="H179" t="s">
        <v>274</v>
      </c>
      <c r="I179" s="64">
        <v>55210</v>
      </c>
    </row>
    <row r="180" spans="1:9" ht="12.75">
      <c r="A180" t="s">
        <v>486</v>
      </c>
      <c r="B180" s="64">
        <v>8014957</v>
      </c>
      <c r="E180" s="64">
        <v>75274</v>
      </c>
      <c r="F180" t="s">
        <v>487</v>
      </c>
      <c r="H180" t="s">
        <v>277</v>
      </c>
      <c r="I180" s="64">
        <v>71432</v>
      </c>
    </row>
    <row r="181" spans="1:9" ht="12.75">
      <c r="A181" t="s">
        <v>488</v>
      </c>
      <c r="B181" s="64">
        <v>95476</v>
      </c>
      <c r="E181" s="64">
        <v>75343</v>
      </c>
      <c r="F181" t="s">
        <v>52</v>
      </c>
      <c r="H181" t="s">
        <v>280</v>
      </c>
      <c r="I181" s="64">
        <v>92875</v>
      </c>
    </row>
    <row r="182" spans="1:9" ht="12.75">
      <c r="A182" t="s">
        <v>162</v>
      </c>
      <c r="B182" s="64">
        <v>1151</v>
      </c>
      <c r="E182" s="64">
        <v>75354</v>
      </c>
      <c r="F182" t="s">
        <v>489</v>
      </c>
      <c r="H182" t="s">
        <v>51</v>
      </c>
      <c r="I182" s="64">
        <v>1020</v>
      </c>
    </row>
    <row r="183" spans="1:9" ht="12.75">
      <c r="A183" t="s">
        <v>160</v>
      </c>
      <c r="B183" s="64">
        <v>1150</v>
      </c>
      <c r="E183" s="64">
        <v>75376</v>
      </c>
      <c r="F183" t="s">
        <v>55</v>
      </c>
      <c r="H183" t="s">
        <v>269</v>
      </c>
      <c r="I183" s="64">
        <v>50328</v>
      </c>
    </row>
    <row r="184" spans="1:9" ht="12.75">
      <c r="A184" t="s">
        <v>490</v>
      </c>
      <c r="B184" s="64">
        <v>106445</v>
      </c>
      <c r="E184" s="64">
        <v>75434</v>
      </c>
      <c r="F184" t="s">
        <v>491</v>
      </c>
      <c r="H184" t="s">
        <v>286</v>
      </c>
      <c r="I184" s="64">
        <v>205992</v>
      </c>
    </row>
    <row r="185" spans="1:9" ht="12.75">
      <c r="A185" t="s">
        <v>492</v>
      </c>
      <c r="B185" s="64">
        <v>127184</v>
      </c>
      <c r="E185" s="64">
        <v>75445</v>
      </c>
      <c r="F185" t="s">
        <v>493</v>
      </c>
      <c r="H185" t="s">
        <v>289</v>
      </c>
      <c r="I185" s="64">
        <v>192972</v>
      </c>
    </row>
    <row r="186" spans="1:9" ht="12.75">
      <c r="A186" t="s">
        <v>494</v>
      </c>
      <c r="B186" s="64">
        <v>2795393</v>
      </c>
      <c r="E186" s="64">
        <v>75456</v>
      </c>
      <c r="F186" t="s">
        <v>495</v>
      </c>
      <c r="H186" t="s">
        <v>292</v>
      </c>
      <c r="I186" s="64">
        <v>191242</v>
      </c>
    </row>
    <row r="187" spans="1:9" ht="12.75">
      <c r="A187" t="s">
        <v>496</v>
      </c>
      <c r="B187" s="64">
        <v>198550</v>
      </c>
      <c r="E187" s="64">
        <v>75467</v>
      </c>
      <c r="F187" t="s">
        <v>497</v>
      </c>
      <c r="H187" t="s">
        <v>295</v>
      </c>
      <c r="I187" s="64">
        <v>205823</v>
      </c>
    </row>
    <row r="188" spans="1:9" ht="12.75">
      <c r="A188" t="s">
        <v>498</v>
      </c>
      <c r="B188" s="64">
        <v>108952</v>
      </c>
      <c r="E188" s="64">
        <v>75558</v>
      </c>
      <c r="F188" t="s">
        <v>261</v>
      </c>
      <c r="H188" t="s">
        <v>298</v>
      </c>
      <c r="I188" s="64">
        <v>207089</v>
      </c>
    </row>
    <row r="189" spans="1:9" ht="12.75">
      <c r="A189" t="s">
        <v>499</v>
      </c>
      <c r="B189" s="64">
        <v>7803512</v>
      </c>
      <c r="E189" s="64">
        <v>75569</v>
      </c>
      <c r="F189" t="s">
        <v>500</v>
      </c>
      <c r="H189" t="s">
        <v>501</v>
      </c>
      <c r="I189" s="64">
        <v>271896</v>
      </c>
    </row>
    <row r="190" spans="1:9" ht="12.75">
      <c r="A190" t="s">
        <v>502</v>
      </c>
      <c r="B190" s="64">
        <v>7664382</v>
      </c>
      <c r="E190" s="64">
        <v>75650</v>
      </c>
      <c r="F190" t="s">
        <v>503</v>
      </c>
      <c r="H190" t="s">
        <v>504</v>
      </c>
      <c r="I190" s="64">
        <v>98077</v>
      </c>
    </row>
    <row r="191" spans="1:9" ht="12.75">
      <c r="A191" t="s">
        <v>505</v>
      </c>
      <c r="B191" s="64">
        <v>7723140</v>
      </c>
      <c r="E191" s="64">
        <v>75694</v>
      </c>
      <c r="F191" t="s">
        <v>506</v>
      </c>
      <c r="H191" t="s">
        <v>507</v>
      </c>
      <c r="I191" s="64">
        <v>98884</v>
      </c>
    </row>
    <row r="192" spans="1:9" ht="12.75">
      <c r="A192" t="s">
        <v>508</v>
      </c>
      <c r="B192" s="64">
        <v>78922</v>
      </c>
      <c r="E192" s="64">
        <v>75718</v>
      </c>
      <c r="F192" t="s">
        <v>509</v>
      </c>
      <c r="H192" t="s">
        <v>301</v>
      </c>
      <c r="I192" s="64">
        <v>94360</v>
      </c>
    </row>
    <row r="193" spans="1:9" ht="12.75">
      <c r="A193" t="s">
        <v>183</v>
      </c>
      <c r="B193" s="64">
        <v>1175</v>
      </c>
      <c r="E193" s="64">
        <v>75730</v>
      </c>
      <c r="F193" t="s">
        <v>510</v>
      </c>
      <c r="H193" t="s">
        <v>511</v>
      </c>
      <c r="I193" s="64">
        <v>5411223</v>
      </c>
    </row>
    <row r="194" spans="1:9" ht="12.75">
      <c r="A194" t="s">
        <v>183</v>
      </c>
      <c r="B194" s="64">
        <v>7631869</v>
      </c>
      <c r="E194" s="64">
        <v>75865</v>
      </c>
      <c r="F194" t="s">
        <v>264</v>
      </c>
      <c r="H194" t="s">
        <v>304</v>
      </c>
      <c r="I194" s="64">
        <v>100447</v>
      </c>
    </row>
    <row r="195" spans="1:9" ht="12.75">
      <c r="A195" t="s">
        <v>512</v>
      </c>
      <c r="B195" s="64">
        <v>1310732</v>
      </c>
      <c r="E195" s="64">
        <v>76062</v>
      </c>
      <c r="F195" t="s">
        <v>513</v>
      </c>
      <c r="H195" t="s">
        <v>514</v>
      </c>
      <c r="I195" s="64">
        <v>1694093</v>
      </c>
    </row>
    <row r="196" spans="1:9" ht="12.75">
      <c r="A196" t="s">
        <v>515</v>
      </c>
      <c r="B196" s="64">
        <v>100425</v>
      </c>
      <c r="E196" s="64">
        <v>76131</v>
      </c>
      <c r="F196" t="s">
        <v>516</v>
      </c>
      <c r="H196" t="s">
        <v>122</v>
      </c>
      <c r="I196" s="64">
        <v>7440417</v>
      </c>
    </row>
    <row r="197" spans="1:9" ht="12.75">
      <c r="A197" t="s">
        <v>221</v>
      </c>
      <c r="B197" s="64">
        <v>9960</v>
      </c>
      <c r="E197" s="64">
        <v>76437</v>
      </c>
      <c r="F197" t="s">
        <v>517</v>
      </c>
      <c r="H197" t="s">
        <v>518</v>
      </c>
      <c r="I197" s="64">
        <v>3068880</v>
      </c>
    </row>
    <row r="198" spans="1:9" ht="12.75">
      <c r="A198" t="s">
        <v>519</v>
      </c>
      <c r="B198" s="64">
        <v>7664939</v>
      </c>
      <c r="E198" s="64">
        <v>77474</v>
      </c>
      <c r="F198" t="s">
        <v>520</v>
      </c>
      <c r="H198" t="s">
        <v>521</v>
      </c>
      <c r="I198" s="64">
        <v>319857</v>
      </c>
    </row>
    <row r="199" spans="1:9" ht="12.75">
      <c r="A199" t="s">
        <v>503</v>
      </c>
      <c r="B199" s="64">
        <v>75650</v>
      </c>
      <c r="E199" s="64">
        <v>77781</v>
      </c>
      <c r="F199" t="s">
        <v>522</v>
      </c>
      <c r="H199" t="s">
        <v>54</v>
      </c>
      <c r="I199" s="64">
        <v>1025</v>
      </c>
    </row>
    <row r="200" spans="1:9" ht="12.75">
      <c r="A200" t="s">
        <v>68</v>
      </c>
      <c r="B200" s="64">
        <v>108883</v>
      </c>
      <c r="E200" s="64">
        <v>78308</v>
      </c>
      <c r="F200" t="s">
        <v>523</v>
      </c>
      <c r="H200" t="s">
        <v>524</v>
      </c>
      <c r="I200" s="64">
        <v>92524</v>
      </c>
    </row>
    <row r="201" spans="1:9" ht="12.75">
      <c r="A201" t="s">
        <v>525</v>
      </c>
      <c r="B201" s="64">
        <v>79016</v>
      </c>
      <c r="E201" s="64">
        <v>78400</v>
      </c>
      <c r="F201" t="s">
        <v>526</v>
      </c>
      <c r="H201" t="s">
        <v>527</v>
      </c>
      <c r="I201" s="64">
        <v>108601</v>
      </c>
    </row>
    <row r="202" spans="1:9" ht="12.75">
      <c r="A202" t="s">
        <v>293</v>
      </c>
      <c r="B202" s="64">
        <v>51796</v>
      </c>
      <c r="E202" s="64">
        <v>78591</v>
      </c>
      <c r="F202" t="s">
        <v>528</v>
      </c>
      <c r="H202" t="s">
        <v>529</v>
      </c>
      <c r="I202" s="64">
        <v>111444</v>
      </c>
    </row>
    <row r="203" spans="1:9" ht="12.75">
      <c r="A203" t="s">
        <v>530</v>
      </c>
      <c r="B203" s="64">
        <v>108054</v>
      </c>
      <c r="E203" s="64">
        <v>78795</v>
      </c>
      <c r="F203" t="s">
        <v>531</v>
      </c>
      <c r="H203" t="s">
        <v>532</v>
      </c>
      <c r="I203" s="64">
        <v>103231</v>
      </c>
    </row>
    <row r="204" spans="1:9" ht="12.75">
      <c r="A204" t="s">
        <v>533</v>
      </c>
      <c r="B204" s="64">
        <v>593602</v>
      </c>
      <c r="E204" s="64">
        <v>78842</v>
      </c>
      <c r="F204" t="s">
        <v>454</v>
      </c>
      <c r="H204" t="s">
        <v>534</v>
      </c>
      <c r="I204" s="64">
        <v>542881</v>
      </c>
    </row>
    <row r="205" spans="1:9" ht="12.75">
      <c r="A205" t="s">
        <v>476</v>
      </c>
      <c r="B205" s="64">
        <v>75014</v>
      </c>
      <c r="E205" s="64">
        <v>78886</v>
      </c>
      <c r="F205" t="s">
        <v>204</v>
      </c>
      <c r="H205" t="s">
        <v>535</v>
      </c>
      <c r="I205" s="64">
        <v>154938</v>
      </c>
    </row>
    <row r="206" spans="1:9" ht="12.75">
      <c r="A206" t="s">
        <v>479</v>
      </c>
      <c r="B206" s="64">
        <v>75025</v>
      </c>
      <c r="E206" s="64">
        <v>78922</v>
      </c>
      <c r="F206" t="s">
        <v>508</v>
      </c>
      <c r="H206" t="s">
        <v>57</v>
      </c>
      <c r="I206" s="64">
        <v>1030</v>
      </c>
    </row>
    <row r="207" spans="1:9" ht="12.75">
      <c r="A207" t="s">
        <v>489</v>
      </c>
      <c r="B207" s="64">
        <v>75354</v>
      </c>
      <c r="E207" s="64">
        <v>78933</v>
      </c>
      <c r="F207" t="s">
        <v>53</v>
      </c>
      <c r="H207" t="s">
        <v>60</v>
      </c>
      <c r="I207" s="64">
        <v>1035</v>
      </c>
    </row>
    <row r="208" spans="1:9" ht="12.75">
      <c r="A208" s="63" t="s">
        <v>536</v>
      </c>
      <c r="B208" s="62"/>
      <c r="E208" s="64">
        <v>78933</v>
      </c>
      <c r="F208" t="s">
        <v>56</v>
      </c>
      <c r="H208" t="s">
        <v>307</v>
      </c>
      <c r="I208" s="64">
        <v>7726956</v>
      </c>
    </row>
    <row r="209" spans="1:9" ht="12.75">
      <c r="A209" t="s">
        <v>61</v>
      </c>
      <c r="B209" s="64">
        <v>39001020</v>
      </c>
      <c r="E209" s="64">
        <v>79005</v>
      </c>
      <c r="F209" t="s">
        <v>49</v>
      </c>
      <c r="H209" t="s">
        <v>537</v>
      </c>
      <c r="I209" s="64">
        <v>7789302</v>
      </c>
    </row>
    <row r="210" spans="1:9" ht="12.75">
      <c r="A210" t="s">
        <v>64</v>
      </c>
      <c r="B210" s="64">
        <v>3268879</v>
      </c>
      <c r="E210" s="64">
        <v>79016</v>
      </c>
      <c r="F210" t="s">
        <v>525</v>
      </c>
      <c r="H210" t="s">
        <v>487</v>
      </c>
      <c r="I210" s="64">
        <v>75274</v>
      </c>
    </row>
    <row r="211" spans="1:9" ht="12.75">
      <c r="A211" t="s">
        <v>67</v>
      </c>
      <c r="B211" s="64">
        <v>67562394</v>
      </c>
      <c r="E211" s="64">
        <v>79061</v>
      </c>
      <c r="F211" t="s">
        <v>407</v>
      </c>
      <c r="H211" t="s">
        <v>485</v>
      </c>
      <c r="I211" s="64">
        <v>75252</v>
      </c>
    </row>
    <row r="212" spans="1:9" ht="12.75">
      <c r="A212" t="s">
        <v>70</v>
      </c>
      <c r="B212" s="64">
        <v>35822469</v>
      </c>
      <c r="E212" s="64">
        <v>79107</v>
      </c>
      <c r="F212" t="s">
        <v>410</v>
      </c>
      <c r="H212" t="s">
        <v>538</v>
      </c>
      <c r="I212" s="64">
        <v>1689845</v>
      </c>
    </row>
    <row r="213" spans="1:9" ht="12.75">
      <c r="A213" t="s">
        <v>73</v>
      </c>
      <c r="B213" s="64">
        <v>55673897</v>
      </c>
      <c r="E213" s="64">
        <v>79118</v>
      </c>
      <c r="F213" t="s">
        <v>539</v>
      </c>
      <c r="H213" t="s">
        <v>540</v>
      </c>
      <c r="I213" s="64">
        <v>141322</v>
      </c>
    </row>
    <row r="214" spans="1:9" ht="12.75">
      <c r="A214" t="s">
        <v>76</v>
      </c>
      <c r="B214" s="64">
        <v>70648269</v>
      </c>
      <c r="E214" s="64">
        <v>79210</v>
      </c>
      <c r="F214" t="s">
        <v>541</v>
      </c>
      <c r="H214" t="s">
        <v>310</v>
      </c>
      <c r="I214" s="64">
        <v>85687</v>
      </c>
    </row>
    <row r="215" spans="1:9" ht="12.75">
      <c r="A215" t="s">
        <v>79</v>
      </c>
      <c r="B215" s="64">
        <v>39227286</v>
      </c>
      <c r="E215" s="64">
        <v>79345</v>
      </c>
      <c r="F215" t="s">
        <v>46</v>
      </c>
      <c r="H215" t="s">
        <v>542</v>
      </c>
      <c r="I215" s="64">
        <v>25013165</v>
      </c>
    </row>
    <row r="216" spans="1:9" ht="12.75">
      <c r="A216" t="s">
        <v>81</v>
      </c>
      <c r="B216" s="64">
        <v>57117449</v>
      </c>
      <c r="E216" s="64">
        <v>79469</v>
      </c>
      <c r="F216" t="s">
        <v>279</v>
      </c>
      <c r="H216" t="s">
        <v>543</v>
      </c>
      <c r="I216" s="64">
        <v>123728</v>
      </c>
    </row>
    <row r="217" spans="1:9" ht="12.75">
      <c r="A217" t="s">
        <v>84</v>
      </c>
      <c r="B217" s="64">
        <v>57653857</v>
      </c>
      <c r="E217" s="64">
        <v>79572</v>
      </c>
      <c r="F217" s="67" t="s">
        <v>544</v>
      </c>
      <c r="H217" t="s">
        <v>545</v>
      </c>
      <c r="I217" s="64">
        <v>4680788</v>
      </c>
    </row>
    <row r="218" spans="1:9" ht="12.75">
      <c r="A218" t="s">
        <v>87</v>
      </c>
      <c r="B218" s="64">
        <v>72918219</v>
      </c>
      <c r="E218" s="64">
        <v>80057</v>
      </c>
      <c r="F218" t="s">
        <v>326</v>
      </c>
      <c r="H218" t="s">
        <v>546</v>
      </c>
      <c r="I218" s="64">
        <v>569642</v>
      </c>
    </row>
    <row r="219" spans="1:9" ht="12.75">
      <c r="A219" t="s">
        <v>90</v>
      </c>
      <c r="B219" s="64">
        <v>19408743</v>
      </c>
      <c r="E219" s="64">
        <v>80159</v>
      </c>
      <c r="F219" t="s">
        <v>547</v>
      </c>
      <c r="H219" t="s">
        <v>548</v>
      </c>
      <c r="I219" s="64">
        <v>989388</v>
      </c>
    </row>
    <row r="220" spans="1:9" ht="12.75">
      <c r="A220" t="s">
        <v>93</v>
      </c>
      <c r="B220" s="64">
        <v>57117416</v>
      </c>
      <c r="E220" s="64">
        <v>80626</v>
      </c>
      <c r="F220" t="s">
        <v>474</v>
      </c>
      <c r="H220" t="s">
        <v>549</v>
      </c>
      <c r="I220" s="64">
        <v>569619</v>
      </c>
    </row>
    <row r="221" spans="1:9" ht="12.75">
      <c r="A221" t="s">
        <v>96</v>
      </c>
      <c r="B221" s="64">
        <v>40321764</v>
      </c>
      <c r="E221" s="64">
        <v>81072</v>
      </c>
      <c r="F221" t="s">
        <v>550</v>
      </c>
      <c r="H221" t="s">
        <v>551</v>
      </c>
      <c r="I221" s="64">
        <v>2832408</v>
      </c>
    </row>
    <row r="222" spans="1:9" ht="12.75">
      <c r="A222" t="s">
        <v>187</v>
      </c>
      <c r="B222" s="64">
        <v>60851345</v>
      </c>
      <c r="E222" s="64">
        <v>81812</v>
      </c>
      <c r="F222" t="s">
        <v>552</v>
      </c>
      <c r="H222" t="s">
        <v>125</v>
      </c>
      <c r="I222" s="64">
        <v>7440439</v>
      </c>
    </row>
    <row r="223" spans="1:9" ht="12.75">
      <c r="A223" t="s">
        <v>193</v>
      </c>
      <c r="B223" s="64">
        <v>57117314</v>
      </c>
      <c r="E223" s="64">
        <v>81889</v>
      </c>
      <c r="F223" t="s">
        <v>553</v>
      </c>
      <c r="H223" t="s">
        <v>128</v>
      </c>
      <c r="I223" s="64">
        <v>13765190</v>
      </c>
    </row>
    <row r="224" spans="1:9" ht="12.75">
      <c r="A224" t="s">
        <v>196</v>
      </c>
      <c r="B224" s="64">
        <v>51207319</v>
      </c>
      <c r="E224" s="64">
        <v>82280</v>
      </c>
      <c r="F224" t="s">
        <v>151</v>
      </c>
      <c r="H224" t="s">
        <v>554</v>
      </c>
      <c r="I224" s="64">
        <v>156627</v>
      </c>
    </row>
    <row r="225" spans="1:9" ht="12.75">
      <c r="A225" t="s">
        <v>199</v>
      </c>
      <c r="B225" s="64">
        <v>1746016</v>
      </c>
      <c r="E225" s="64">
        <v>82688</v>
      </c>
      <c r="F225" t="s">
        <v>555</v>
      </c>
      <c r="H225" t="s">
        <v>556</v>
      </c>
      <c r="I225" s="64">
        <v>105602</v>
      </c>
    </row>
    <row r="226" spans="1:9" ht="12.75">
      <c r="A226" t="s">
        <v>557</v>
      </c>
      <c r="B226" s="64">
        <v>132649</v>
      </c>
      <c r="E226" s="64">
        <v>83329</v>
      </c>
      <c r="F226" t="s">
        <v>382</v>
      </c>
      <c r="H226" t="s">
        <v>416</v>
      </c>
      <c r="I226" s="64">
        <v>63252</v>
      </c>
    </row>
    <row r="227" spans="1:9" ht="12.75">
      <c r="A227" t="s">
        <v>98</v>
      </c>
      <c r="B227" s="64">
        <v>1080</v>
      </c>
      <c r="E227" s="64">
        <v>84173</v>
      </c>
      <c r="F227" t="s">
        <v>558</v>
      </c>
      <c r="H227" t="s">
        <v>63</v>
      </c>
      <c r="I227" s="64">
        <v>1050</v>
      </c>
    </row>
    <row r="228" spans="1:9" ht="12.75">
      <c r="A228" t="s">
        <v>104</v>
      </c>
      <c r="B228" s="64">
        <v>1086</v>
      </c>
      <c r="E228" s="64">
        <v>84662</v>
      </c>
      <c r="F228" t="s">
        <v>373</v>
      </c>
      <c r="H228" t="s">
        <v>313</v>
      </c>
      <c r="I228" s="64">
        <v>75150</v>
      </c>
    </row>
    <row r="229" spans="1:9" ht="12.75">
      <c r="A229" t="s">
        <v>101</v>
      </c>
      <c r="B229" s="64">
        <v>1085</v>
      </c>
      <c r="E229" s="64">
        <v>84742</v>
      </c>
      <c r="F229" t="s">
        <v>559</v>
      </c>
      <c r="H229" t="s">
        <v>560</v>
      </c>
      <c r="I229" s="64">
        <v>630080</v>
      </c>
    </row>
    <row r="230" spans="1:9" ht="12.75">
      <c r="A230" t="s">
        <v>561</v>
      </c>
      <c r="B230" s="64">
        <v>38998753</v>
      </c>
      <c r="E230" s="64">
        <v>85018</v>
      </c>
      <c r="F230" t="s">
        <v>562</v>
      </c>
      <c r="H230" t="s">
        <v>236</v>
      </c>
      <c r="I230" s="64">
        <v>42101</v>
      </c>
    </row>
    <row r="231" spans="1:9" ht="12.75">
      <c r="A231" t="s">
        <v>563</v>
      </c>
      <c r="B231" s="64">
        <v>37871004</v>
      </c>
      <c r="E231" s="64">
        <v>85101</v>
      </c>
      <c r="F231" t="s">
        <v>564</v>
      </c>
      <c r="H231" t="s">
        <v>316</v>
      </c>
      <c r="I231" s="64">
        <v>56235</v>
      </c>
    </row>
    <row r="232" spans="1:9" ht="12.75">
      <c r="A232" t="s">
        <v>565</v>
      </c>
      <c r="B232" s="64">
        <v>55684941</v>
      </c>
      <c r="E232" s="64">
        <v>85449</v>
      </c>
      <c r="F232" t="s">
        <v>566</v>
      </c>
      <c r="H232" t="s">
        <v>510</v>
      </c>
      <c r="I232" s="64">
        <v>75730</v>
      </c>
    </row>
    <row r="233" spans="1:9" ht="12.75">
      <c r="A233" t="s">
        <v>567</v>
      </c>
      <c r="B233" s="64">
        <v>34465468</v>
      </c>
      <c r="E233" s="64">
        <v>85687</v>
      </c>
      <c r="F233" t="s">
        <v>310</v>
      </c>
      <c r="H233" t="s">
        <v>568</v>
      </c>
      <c r="I233" s="64">
        <v>463581</v>
      </c>
    </row>
    <row r="234" spans="1:9" ht="12.75">
      <c r="A234" t="s">
        <v>569</v>
      </c>
      <c r="B234" s="64">
        <v>30402154</v>
      </c>
      <c r="E234" s="64">
        <v>86306</v>
      </c>
      <c r="F234" t="s">
        <v>570</v>
      </c>
      <c r="H234" t="s">
        <v>571</v>
      </c>
      <c r="I234" s="64">
        <v>41575944</v>
      </c>
    </row>
    <row r="235" spans="1:9" ht="12.75">
      <c r="A235" t="s">
        <v>572</v>
      </c>
      <c r="B235" s="64">
        <v>36088229</v>
      </c>
      <c r="E235" s="64">
        <v>86737</v>
      </c>
      <c r="F235" t="s">
        <v>431</v>
      </c>
      <c r="H235" t="s">
        <v>66</v>
      </c>
      <c r="I235" s="64">
        <v>1055</v>
      </c>
    </row>
    <row r="236" spans="1:9" ht="12.75">
      <c r="A236" t="s">
        <v>573</v>
      </c>
      <c r="B236" s="64">
        <v>55722275</v>
      </c>
      <c r="E236" s="64">
        <v>87296</v>
      </c>
      <c r="F236" t="s">
        <v>574</v>
      </c>
      <c r="H236" t="s">
        <v>575</v>
      </c>
      <c r="I236" s="64">
        <v>120809</v>
      </c>
    </row>
    <row r="237" spans="1:9" ht="12.75">
      <c r="A237" t="s">
        <v>576</v>
      </c>
      <c r="B237" s="64">
        <v>41903575</v>
      </c>
      <c r="E237" s="64">
        <v>87627</v>
      </c>
      <c r="F237" t="s">
        <v>237</v>
      </c>
      <c r="H237" t="s">
        <v>69</v>
      </c>
      <c r="I237" s="64">
        <v>1056</v>
      </c>
    </row>
    <row r="238" spans="1:9" ht="12.75">
      <c r="A238" s="63" t="s">
        <v>577</v>
      </c>
      <c r="B238" s="62"/>
      <c r="E238" s="64">
        <v>87683</v>
      </c>
      <c r="F238" t="s">
        <v>578</v>
      </c>
      <c r="H238" t="s">
        <v>579</v>
      </c>
      <c r="I238" s="64">
        <v>474259</v>
      </c>
    </row>
    <row r="239" spans="1:9" ht="12.75">
      <c r="A239" t="s">
        <v>163</v>
      </c>
      <c r="B239" s="64">
        <v>39635319</v>
      </c>
      <c r="E239" s="64">
        <v>87865</v>
      </c>
      <c r="F239" t="s">
        <v>580</v>
      </c>
      <c r="H239" t="s">
        <v>581</v>
      </c>
      <c r="I239" s="64">
        <v>133904</v>
      </c>
    </row>
    <row r="240" spans="1:9" ht="12.75">
      <c r="A240" t="s">
        <v>166</v>
      </c>
      <c r="B240" s="64">
        <v>38380084</v>
      </c>
      <c r="E240" s="64">
        <v>88062</v>
      </c>
      <c r="F240" t="s">
        <v>210</v>
      </c>
      <c r="H240" t="s">
        <v>582</v>
      </c>
      <c r="I240" s="64">
        <v>305033</v>
      </c>
    </row>
    <row r="241" spans="1:9" ht="12.75">
      <c r="A241" t="s">
        <v>169</v>
      </c>
      <c r="B241" s="64">
        <v>69782907</v>
      </c>
      <c r="E241" s="64">
        <v>88101</v>
      </c>
      <c r="F241" t="s">
        <v>583</v>
      </c>
      <c r="H241" t="s">
        <v>346</v>
      </c>
      <c r="I241" s="64">
        <v>56757</v>
      </c>
    </row>
    <row r="242" spans="1:9" ht="12.75">
      <c r="A242" t="s">
        <v>172</v>
      </c>
      <c r="B242" s="64">
        <v>32598144</v>
      </c>
      <c r="E242" s="64">
        <v>88755</v>
      </c>
      <c r="F242" t="s">
        <v>276</v>
      </c>
      <c r="H242" t="s">
        <v>584</v>
      </c>
      <c r="I242" s="64">
        <v>1620219</v>
      </c>
    </row>
    <row r="243" spans="1:9" ht="12.75">
      <c r="A243" t="s">
        <v>175</v>
      </c>
      <c r="B243" s="64">
        <v>52663726</v>
      </c>
      <c r="E243" s="64">
        <v>88857</v>
      </c>
      <c r="F243" t="s">
        <v>585</v>
      </c>
      <c r="H243" t="s">
        <v>586</v>
      </c>
      <c r="I243" s="64">
        <v>143500</v>
      </c>
    </row>
    <row r="244" spans="1:9" ht="12.75">
      <c r="A244" t="s">
        <v>178</v>
      </c>
      <c r="B244" s="64">
        <v>74472370</v>
      </c>
      <c r="E244" s="64">
        <v>88891</v>
      </c>
      <c r="F244" t="s">
        <v>587</v>
      </c>
      <c r="H244" t="s">
        <v>588</v>
      </c>
      <c r="I244" s="64">
        <v>6164983</v>
      </c>
    </row>
    <row r="245" spans="1:9" ht="12.75">
      <c r="A245" t="s">
        <v>181</v>
      </c>
      <c r="B245" s="64">
        <v>31508006</v>
      </c>
      <c r="E245" s="64">
        <v>90437</v>
      </c>
      <c r="F245" t="s">
        <v>282</v>
      </c>
      <c r="H245" t="s">
        <v>589</v>
      </c>
      <c r="I245" s="64">
        <v>115286</v>
      </c>
    </row>
    <row r="246" spans="1:9" ht="12.75">
      <c r="A246" t="s">
        <v>184</v>
      </c>
      <c r="B246" s="64">
        <v>65510443</v>
      </c>
      <c r="E246" s="64">
        <v>90948</v>
      </c>
      <c r="F246" t="s">
        <v>590</v>
      </c>
      <c r="H246" t="s">
        <v>516</v>
      </c>
      <c r="I246" s="64">
        <v>76131</v>
      </c>
    </row>
    <row r="247" spans="1:9" ht="12.75">
      <c r="A247" t="s">
        <v>285</v>
      </c>
      <c r="B247" s="64">
        <v>32774166</v>
      </c>
      <c r="E247" s="64">
        <v>91087</v>
      </c>
      <c r="F247" t="s">
        <v>591</v>
      </c>
      <c r="H247" t="s">
        <v>592</v>
      </c>
      <c r="I247" s="69">
        <v>108000000</v>
      </c>
    </row>
    <row r="248" spans="1:9" ht="12.75">
      <c r="A248" t="s">
        <v>288</v>
      </c>
      <c r="B248" s="64">
        <v>57465288</v>
      </c>
      <c r="E248" s="64">
        <v>91203</v>
      </c>
      <c r="F248" t="s">
        <v>59</v>
      </c>
      <c r="H248" t="s">
        <v>319</v>
      </c>
      <c r="I248" s="64">
        <v>7782505</v>
      </c>
    </row>
    <row r="249" spans="1:9" ht="12.75">
      <c r="A249" t="s">
        <v>291</v>
      </c>
      <c r="B249" s="64">
        <v>32598133</v>
      </c>
      <c r="E249" s="64">
        <v>91225</v>
      </c>
      <c r="F249" t="s">
        <v>593</v>
      </c>
      <c r="H249" t="s">
        <v>322</v>
      </c>
      <c r="I249" s="64">
        <v>10049044</v>
      </c>
    </row>
    <row r="250" spans="1:9" ht="12.75">
      <c r="A250" t="s">
        <v>309</v>
      </c>
      <c r="B250" s="64">
        <v>70362504</v>
      </c>
      <c r="E250" s="64">
        <v>91576</v>
      </c>
      <c r="F250" t="s">
        <v>255</v>
      </c>
      <c r="H250" t="s">
        <v>539</v>
      </c>
      <c r="I250" s="64">
        <v>79118</v>
      </c>
    </row>
    <row r="251" spans="1:9" ht="12.75">
      <c r="A251" t="s">
        <v>594</v>
      </c>
      <c r="B251" s="64">
        <v>1336363</v>
      </c>
      <c r="E251" s="64">
        <v>91598</v>
      </c>
      <c r="F251" t="s">
        <v>270</v>
      </c>
      <c r="H251" t="s">
        <v>324</v>
      </c>
      <c r="I251" s="64">
        <v>108907</v>
      </c>
    </row>
    <row r="252" spans="1:9" ht="12.75">
      <c r="A252" s="63" t="s">
        <v>595</v>
      </c>
      <c r="B252" s="62"/>
      <c r="E252" s="64">
        <v>91941</v>
      </c>
      <c r="F252" t="s">
        <v>297</v>
      </c>
      <c r="H252" t="s">
        <v>72</v>
      </c>
      <c r="I252" s="64">
        <v>1058</v>
      </c>
    </row>
    <row r="253" spans="1:9" ht="12.75">
      <c r="A253" t="s">
        <v>37</v>
      </c>
      <c r="B253" s="64">
        <v>13909096</v>
      </c>
      <c r="E253" s="64">
        <v>92524</v>
      </c>
      <c r="F253" t="s">
        <v>524</v>
      </c>
      <c r="H253" t="s">
        <v>596</v>
      </c>
      <c r="I253" s="64">
        <v>124481</v>
      </c>
    </row>
    <row r="254" spans="1:9" ht="12.75">
      <c r="A254" t="s">
        <v>40</v>
      </c>
      <c r="B254" s="64">
        <v>13010474</v>
      </c>
      <c r="E254" s="64">
        <v>92875</v>
      </c>
      <c r="F254" t="s">
        <v>280</v>
      </c>
      <c r="H254" t="s">
        <v>495</v>
      </c>
      <c r="I254" s="64">
        <v>75456</v>
      </c>
    </row>
    <row r="255" spans="1:9" ht="12.75">
      <c r="A255" t="s">
        <v>43</v>
      </c>
      <c r="B255" s="64">
        <v>811972</v>
      </c>
      <c r="E255" s="64">
        <v>92933</v>
      </c>
      <c r="F255" t="s">
        <v>347</v>
      </c>
      <c r="H255" t="s">
        <v>329</v>
      </c>
      <c r="I255" s="64">
        <v>67663</v>
      </c>
    </row>
    <row r="256" spans="1:9" ht="12.75">
      <c r="A256" t="s">
        <v>46</v>
      </c>
      <c r="B256" s="64">
        <v>79345</v>
      </c>
      <c r="E256" s="64">
        <v>94360</v>
      </c>
      <c r="F256" t="s">
        <v>301</v>
      </c>
      <c r="H256" t="s">
        <v>78</v>
      </c>
      <c r="I256" s="64">
        <v>1060</v>
      </c>
    </row>
    <row r="257" spans="1:9" ht="12.75">
      <c r="A257" t="s">
        <v>49</v>
      </c>
      <c r="B257" s="64">
        <v>79005</v>
      </c>
      <c r="E257" s="64">
        <v>94586</v>
      </c>
      <c r="F257" t="s">
        <v>597</v>
      </c>
      <c r="H257" t="s">
        <v>80</v>
      </c>
      <c r="I257" s="64">
        <v>1065</v>
      </c>
    </row>
    <row r="258" spans="1:9" ht="12.75">
      <c r="A258" t="s">
        <v>52</v>
      </c>
      <c r="B258" s="64">
        <v>75343</v>
      </c>
      <c r="E258" s="64">
        <v>94597</v>
      </c>
      <c r="F258" t="s">
        <v>598</v>
      </c>
      <c r="H258" t="s">
        <v>513</v>
      </c>
      <c r="I258" s="64">
        <v>76062</v>
      </c>
    </row>
    <row r="259" spans="1:9" ht="12.75">
      <c r="A259" t="s">
        <v>55</v>
      </c>
      <c r="B259" s="64">
        <v>75376</v>
      </c>
      <c r="E259" s="64">
        <v>94757</v>
      </c>
      <c r="F259" t="s">
        <v>599</v>
      </c>
      <c r="H259" t="s">
        <v>600</v>
      </c>
      <c r="I259" s="64">
        <v>126998</v>
      </c>
    </row>
    <row r="260" spans="1:9" ht="12.75">
      <c r="A260" t="s">
        <v>58</v>
      </c>
      <c r="B260" s="64">
        <v>57147</v>
      </c>
      <c r="E260" s="64">
        <v>94780</v>
      </c>
      <c r="F260" t="s">
        <v>601</v>
      </c>
      <c r="H260" t="s">
        <v>602</v>
      </c>
      <c r="I260" s="64">
        <v>1897456</v>
      </c>
    </row>
    <row r="261" spans="1:9" ht="12.75">
      <c r="A261" t="s">
        <v>61</v>
      </c>
      <c r="B261" s="64">
        <v>39001020</v>
      </c>
      <c r="E261" s="64">
        <v>95067</v>
      </c>
      <c r="F261" t="s">
        <v>603</v>
      </c>
      <c r="H261" t="s">
        <v>131</v>
      </c>
      <c r="I261" s="64">
        <v>7440473</v>
      </c>
    </row>
    <row r="262" spans="1:9" ht="12.75">
      <c r="A262" t="s">
        <v>64</v>
      </c>
      <c r="B262" s="64">
        <v>3268879</v>
      </c>
      <c r="E262" s="64">
        <v>95476</v>
      </c>
      <c r="F262" t="s">
        <v>488</v>
      </c>
      <c r="H262" t="s">
        <v>134</v>
      </c>
      <c r="I262" s="64">
        <v>1333820</v>
      </c>
    </row>
    <row r="263" spans="1:9" ht="12.75">
      <c r="A263" t="s">
        <v>67</v>
      </c>
      <c r="B263" s="64">
        <v>67562394</v>
      </c>
      <c r="E263" s="64">
        <v>95487</v>
      </c>
      <c r="F263" t="s">
        <v>14</v>
      </c>
      <c r="H263" t="s">
        <v>137</v>
      </c>
      <c r="I263" s="64">
        <v>18540299</v>
      </c>
    </row>
    <row r="264" spans="1:9" ht="12.75">
      <c r="A264" t="s">
        <v>70</v>
      </c>
      <c r="B264" s="64">
        <v>35822469</v>
      </c>
      <c r="E264" s="64">
        <v>95501</v>
      </c>
      <c r="F264" t="s">
        <v>111</v>
      </c>
      <c r="H264" t="s">
        <v>331</v>
      </c>
      <c r="I264" s="64">
        <v>218019</v>
      </c>
    </row>
    <row r="265" spans="1:9" ht="12.75">
      <c r="A265" t="s">
        <v>73</v>
      </c>
      <c r="B265" s="64">
        <v>55673897</v>
      </c>
      <c r="E265" s="64">
        <v>95578</v>
      </c>
      <c r="F265" t="s">
        <v>252</v>
      </c>
      <c r="H265" t="s">
        <v>574</v>
      </c>
      <c r="I265" s="64">
        <v>87296</v>
      </c>
    </row>
    <row r="266" spans="1:9" ht="12.75">
      <c r="A266" t="s">
        <v>76</v>
      </c>
      <c r="B266" s="64">
        <v>70648269</v>
      </c>
      <c r="E266" s="64">
        <v>95636</v>
      </c>
      <c r="F266" t="s">
        <v>105</v>
      </c>
      <c r="H266" t="s">
        <v>604</v>
      </c>
      <c r="I266" s="64">
        <v>15663271</v>
      </c>
    </row>
    <row r="267" spans="1:9" ht="12.75">
      <c r="A267" t="s">
        <v>79</v>
      </c>
      <c r="B267" s="64">
        <v>39227286</v>
      </c>
      <c r="E267" s="64">
        <v>95692</v>
      </c>
      <c r="F267" t="s">
        <v>75</v>
      </c>
      <c r="H267" t="s">
        <v>605</v>
      </c>
      <c r="I267" s="64">
        <v>6358538</v>
      </c>
    </row>
    <row r="268" spans="1:9" ht="12.75">
      <c r="A268" t="s">
        <v>81</v>
      </c>
      <c r="B268" s="64">
        <v>57117449</v>
      </c>
      <c r="E268" s="64">
        <v>95807</v>
      </c>
      <c r="F268" t="s">
        <v>219</v>
      </c>
      <c r="H268" t="s">
        <v>275</v>
      </c>
      <c r="I268" s="64">
        <v>50419</v>
      </c>
    </row>
    <row r="269" spans="1:9" ht="12.75">
      <c r="A269" t="s">
        <v>84</v>
      </c>
      <c r="B269" s="64">
        <v>57653857</v>
      </c>
      <c r="E269" s="64">
        <v>95830</v>
      </c>
      <c r="F269" t="s">
        <v>342</v>
      </c>
      <c r="H269" t="s">
        <v>606</v>
      </c>
      <c r="I269" s="64">
        <v>8007452</v>
      </c>
    </row>
    <row r="270" spans="1:9" ht="12.75">
      <c r="A270" t="s">
        <v>87</v>
      </c>
      <c r="B270" s="64">
        <v>72918219</v>
      </c>
      <c r="E270" s="64">
        <v>95954</v>
      </c>
      <c r="F270" t="s">
        <v>207</v>
      </c>
      <c r="H270" t="s">
        <v>140</v>
      </c>
      <c r="I270" s="64">
        <v>7440484</v>
      </c>
    </row>
    <row r="271" spans="1:9" ht="12.75">
      <c r="A271" t="s">
        <v>90</v>
      </c>
      <c r="B271" s="64">
        <v>19408743</v>
      </c>
      <c r="E271" s="64">
        <v>96093</v>
      </c>
      <c r="F271" t="s">
        <v>607</v>
      </c>
      <c r="H271" t="s">
        <v>83</v>
      </c>
      <c r="I271" s="64">
        <v>1068</v>
      </c>
    </row>
    <row r="272" spans="1:9" ht="12.75">
      <c r="A272" t="s">
        <v>93</v>
      </c>
      <c r="B272" s="64">
        <v>57117416</v>
      </c>
      <c r="E272" s="64">
        <v>96128</v>
      </c>
      <c r="F272" t="s">
        <v>108</v>
      </c>
      <c r="H272" t="s">
        <v>143</v>
      </c>
      <c r="I272" s="64">
        <v>7440508</v>
      </c>
    </row>
    <row r="273" spans="1:9" ht="12.75">
      <c r="A273" t="s">
        <v>96</v>
      </c>
      <c r="B273" s="64">
        <v>40321764</v>
      </c>
      <c r="E273" s="64">
        <v>96139</v>
      </c>
      <c r="F273" t="s">
        <v>201</v>
      </c>
      <c r="H273" t="s">
        <v>86</v>
      </c>
      <c r="I273" s="64">
        <v>1070</v>
      </c>
    </row>
    <row r="274" spans="1:9" ht="12.75">
      <c r="A274" t="s">
        <v>99</v>
      </c>
      <c r="B274" s="64">
        <v>96184</v>
      </c>
      <c r="E274" s="64">
        <v>96184</v>
      </c>
      <c r="F274" t="s">
        <v>99</v>
      </c>
      <c r="H274" t="s">
        <v>334</v>
      </c>
      <c r="I274" s="64">
        <v>1319773</v>
      </c>
    </row>
    <row r="275" spans="1:9" ht="12.75">
      <c r="A275" t="s">
        <v>102</v>
      </c>
      <c r="B275" s="64">
        <v>120821</v>
      </c>
      <c r="E275" s="64">
        <v>96333</v>
      </c>
      <c r="F275" t="s">
        <v>462</v>
      </c>
      <c r="H275" t="s">
        <v>608</v>
      </c>
      <c r="I275" s="64">
        <v>4170303</v>
      </c>
    </row>
    <row r="276" spans="1:9" ht="12.75">
      <c r="A276" t="s">
        <v>105</v>
      </c>
      <c r="B276" s="64">
        <v>95636</v>
      </c>
      <c r="E276" s="64">
        <v>96457</v>
      </c>
      <c r="F276" t="s">
        <v>609</v>
      </c>
      <c r="H276" t="s">
        <v>336</v>
      </c>
      <c r="I276" s="64">
        <v>98828</v>
      </c>
    </row>
    <row r="277" spans="1:9" ht="12.75">
      <c r="A277" t="s">
        <v>108</v>
      </c>
      <c r="B277" s="64">
        <v>96128</v>
      </c>
      <c r="E277" s="64">
        <v>97563</v>
      </c>
      <c r="F277" t="s">
        <v>610</v>
      </c>
      <c r="H277" t="s">
        <v>547</v>
      </c>
      <c r="I277" s="64">
        <v>80159</v>
      </c>
    </row>
    <row r="278" spans="1:9" ht="12.75">
      <c r="A278" t="s">
        <v>111</v>
      </c>
      <c r="B278" s="64">
        <v>95501</v>
      </c>
      <c r="E278" s="64">
        <v>98077</v>
      </c>
      <c r="F278" t="s">
        <v>504</v>
      </c>
      <c r="H278" t="s">
        <v>339</v>
      </c>
      <c r="I278" s="64">
        <v>135206</v>
      </c>
    </row>
    <row r="279" spans="1:9" ht="12.75">
      <c r="A279" t="s">
        <v>113</v>
      </c>
      <c r="B279" s="64">
        <v>540590</v>
      </c>
      <c r="E279" s="64">
        <v>98828</v>
      </c>
      <c r="F279" t="s">
        <v>336</v>
      </c>
      <c r="H279" t="s">
        <v>611</v>
      </c>
      <c r="I279" s="64">
        <v>21725462</v>
      </c>
    </row>
    <row r="280" spans="1:9" ht="12.75">
      <c r="A280" t="s">
        <v>115</v>
      </c>
      <c r="B280" s="64">
        <v>1615801</v>
      </c>
      <c r="E280" s="64">
        <v>98862</v>
      </c>
      <c r="F280" t="s">
        <v>399</v>
      </c>
      <c r="H280" t="s">
        <v>89</v>
      </c>
      <c r="I280" s="64">
        <v>1073</v>
      </c>
    </row>
    <row r="281" spans="1:9" ht="12.75">
      <c r="A281" t="s">
        <v>118</v>
      </c>
      <c r="B281" s="64">
        <v>540738</v>
      </c>
      <c r="E281" s="64">
        <v>98873</v>
      </c>
      <c r="F281" t="s">
        <v>271</v>
      </c>
      <c r="H281" t="s">
        <v>343</v>
      </c>
      <c r="I281" s="64">
        <v>57125</v>
      </c>
    </row>
    <row r="282" spans="1:9" ht="12.75">
      <c r="A282" t="s">
        <v>121</v>
      </c>
      <c r="B282" s="64">
        <v>106887</v>
      </c>
      <c r="E282" s="64">
        <v>98884</v>
      </c>
      <c r="F282" t="s">
        <v>507</v>
      </c>
      <c r="H282" t="s">
        <v>612</v>
      </c>
      <c r="I282" s="64">
        <v>14901087</v>
      </c>
    </row>
    <row r="283" spans="1:9" ht="12.75">
      <c r="A283" t="s">
        <v>124</v>
      </c>
      <c r="B283" s="64">
        <v>106990</v>
      </c>
      <c r="E283" s="64">
        <v>98953</v>
      </c>
      <c r="F283" t="s">
        <v>613</v>
      </c>
      <c r="H283" t="s">
        <v>345</v>
      </c>
      <c r="I283" s="64">
        <v>110827</v>
      </c>
    </row>
    <row r="284" spans="1:9" ht="12.75">
      <c r="A284" t="s">
        <v>127</v>
      </c>
      <c r="B284" s="64">
        <v>541731</v>
      </c>
      <c r="E284" s="64">
        <v>99592</v>
      </c>
      <c r="F284" t="s">
        <v>369</v>
      </c>
      <c r="H284" t="s">
        <v>614</v>
      </c>
      <c r="I284" s="64">
        <v>108930</v>
      </c>
    </row>
    <row r="285" spans="1:9" ht="12.75">
      <c r="A285" t="s">
        <v>130</v>
      </c>
      <c r="B285" s="64">
        <v>1120714</v>
      </c>
      <c r="E285" s="64">
        <v>99650</v>
      </c>
      <c r="F285" t="s">
        <v>615</v>
      </c>
      <c r="H285" t="s">
        <v>434</v>
      </c>
      <c r="I285" s="64">
        <v>66819</v>
      </c>
    </row>
    <row r="286" spans="1:9" ht="12.75">
      <c r="A286" t="s">
        <v>133</v>
      </c>
      <c r="B286" s="64">
        <v>55981</v>
      </c>
      <c r="E286" s="64">
        <v>99661</v>
      </c>
      <c r="F286" t="s">
        <v>616</v>
      </c>
      <c r="H286" t="s">
        <v>260</v>
      </c>
      <c r="I286" s="64">
        <v>50180</v>
      </c>
    </row>
    <row r="287" spans="1:9" ht="12.75">
      <c r="A287" t="s">
        <v>136</v>
      </c>
      <c r="B287" s="64">
        <v>764410</v>
      </c>
      <c r="E287" s="64">
        <v>100027</v>
      </c>
      <c r="F287" t="s">
        <v>349</v>
      </c>
      <c r="H287" t="s">
        <v>617</v>
      </c>
      <c r="I287" s="64">
        <v>13121705</v>
      </c>
    </row>
    <row r="288" spans="1:9" ht="12.75">
      <c r="A288" t="s">
        <v>139</v>
      </c>
      <c r="B288" s="64">
        <v>123911</v>
      </c>
      <c r="E288" s="64">
        <v>100210</v>
      </c>
      <c r="F288" t="s">
        <v>618</v>
      </c>
      <c r="H288" t="s">
        <v>619</v>
      </c>
      <c r="I288" s="64">
        <v>147944</v>
      </c>
    </row>
    <row r="289" spans="1:9" ht="12.75">
      <c r="A289" t="s">
        <v>142</v>
      </c>
      <c r="B289" s="64">
        <v>42397648</v>
      </c>
      <c r="E289" s="64">
        <v>100254</v>
      </c>
      <c r="F289" t="s">
        <v>620</v>
      </c>
      <c r="H289" t="s">
        <v>621</v>
      </c>
      <c r="I289" s="64">
        <v>3468631</v>
      </c>
    </row>
    <row r="290" spans="1:9" ht="12.75">
      <c r="A290" t="s">
        <v>145</v>
      </c>
      <c r="B290" s="64">
        <v>42397659</v>
      </c>
      <c r="E290" s="64">
        <v>100403</v>
      </c>
      <c r="F290" t="s">
        <v>356</v>
      </c>
      <c r="H290" t="s">
        <v>553</v>
      </c>
      <c r="I290" s="64">
        <v>81889</v>
      </c>
    </row>
    <row r="291" spans="1:9" ht="12.75">
      <c r="A291" t="s">
        <v>148</v>
      </c>
      <c r="B291" s="64">
        <v>555840</v>
      </c>
      <c r="E291" s="64">
        <v>100414</v>
      </c>
      <c r="F291" t="s">
        <v>41</v>
      </c>
      <c r="H291" t="s">
        <v>622</v>
      </c>
      <c r="I291" s="64">
        <v>2092560</v>
      </c>
    </row>
    <row r="292" spans="1:9" ht="12.75">
      <c r="A292" t="s">
        <v>151</v>
      </c>
      <c r="B292" s="64">
        <v>82280</v>
      </c>
      <c r="E292" s="64">
        <v>100425</v>
      </c>
      <c r="F292" t="s">
        <v>515</v>
      </c>
      <c r="H292" t="s">
        <v>623</v>
      </c>
      <c r="I292" s="64">
        <v>5160021</v>
      </c>
    </row>
    <row r="293" spans="1:9" ht="12.75">
      <c r="A293" t="s">
        <v>154</v>
      </c>
      <c r="B293" s="64">
        <v>134327</v>
      </c>
      <c r="E293" s="64">
        <v>100447</v>
      </c>
      <c r="F293" t="s">
        <v>304</v>
      </c>
      <c r="H293" t="s">
        <v>624</v>
      </c>
      <c r="I293" s="64">
        <v>4342034</v>
      </c>
    </row>
    <row r="294" spans="1:9" ht="12.75">
      <c r="A294" t="s">
        <v>156</v>
      </c>
      <c r="B294" s="64">
        <v>5522430</v>
      </c>
      <c r="E294" s="64">
        <v>100754</v>
      </c>
      <c r="F294" t="s">
        <v>625</v>
      </c>
      <c r="H294" t="s">
        <v>626</v>
      </c>
      <c r="I294" s="64">
        <v>1596845</v>
      </c>
    </row>
    <row r="295" spans="1:9" ht="12.75">
      <c r="A295" t="s">
        <v>158</v>
      </c>
      <c r="B295" s="64">
        <v>3570750</v>
      </c>
      <c r="E295" s="64">
        <v>101020</v>
      </c>
      <c r="F295" t="s">
        <v>627</v>
      </c>
      <c r="H295" t="s">
        <v>628</v>
      </c>
      <c r="I295" s="64">
        <v>17230885</v>
      </c>
    </row>
    <row r="296" spans="1:9" ht="12.75">
      <c r="A296" t="s">
        <v>77</v>
      </c>
      <c r="B296" s="64">
        <v>540841</v>
      </c>
      <c r="E296" s="64">
        <v>101144</v>
      </c>
      <c r="F296" t="s">
        <v>330</v>
      </c>
      <c r="H296" t="s">
        <v>629</v>
      </c>
      <c r="I296" s="64">
        <v>20830813</v>
      </c>
    </row>
    <row r="297" spans="1:9" ht="12.75">
      <c r="A297" t="s">
        <v>163</v>
      </c>
      <c r="B297" s="64">
        <v>39635319</v>
      </c>
      <c r="E297" s="64">
        <v>101611</v>
      </c>
      <c r="F297" t="s">
        <v>328</v>
      </c>
      <c r="H297" t="s">
        <v>630</v>
      </c>
      <c r="I297" s="64">
        <v>23541506</v>
      </c>
    </row>
    <row r="298" spans="1:9" ht="12.75">
      <c r="A298" t="s">
        <v>166</v>
      </c>
      <c r="B298" s="64">
        <v>38380084</v>
      </c>
      <c r="E298" s="64">
        <v>101688</v>
      </c>
      <c r="F298" t="s">
        <v>631</v>
      </c>
      <c r="H298" t="s">
        <v>266</v>
      </c>
      <c r="I298" s="64">
        <v>50293</v>
      </c>
    </row>
    <row r="299" spans="1:9" ht="12.75">
      <c r="A299" t="s">
        <v>169</v>
      </c>
      <c r="B299" s="64">
        <v>69782907</v>
      </c>
      <c r="E299" s="64">
        <v>101779</v>
      </c>
      <c r="F299" t="s">
        <v>335</v>
      </c>
      <c r="H299" t="s">
        <v>632</v>
      </c>
      <c r="I299" s="64">
        <v>1163195</v>
      </c>
    </row>
    <row r="300" spans="1:9" ht="12.75">
      <c r="A300" t="s">
        <v>172</v>
      </c>
      <c r="B300" s="64">
        <v>32598144</v>
      </c>
      <c r="E300" s="64">
        <v>101804</v>
      </c>
      <c r="F300" t="s">
        <v>323</v>
      </c>
      <c r="H300" t="s">
        <v>633</v>
      </c>
      <c r="I300" s="64">
        <v>117817</v>
      </c>
    </row>
    <row r="301" spans="1:9" ht="12.75">
      <c r="A301" t="s">
        <v>175</v>
      </c>
      <c r="B301" s="64">
        <v>52663726</v>
      </c>
      <c r="E301" s="64">
        <v>101906</v>
      </c>
      <c r="F301" t="s">
        <v>634</v>
      </c>
      <c r="H301" t="s">
        <v>92</v>
      </c>
      <c r="I301" s="64">
        <v>1075</v>
      </c>
    </row>
    <row r="302" spans="1:9" ht="12.75">
      <c r="A302" t="s">
        <v>178</v>
      </c>
      <c r="B302" s="64">
        <v>74472370</v>
      </c>
      <c r="E302" s="64">
        <v>103231</v>
      </c>
      <c r="F302" t="s">
        <v>532</v>
      </c>
      <c r="H302" t="s">
        <v>635</v>
      </c>
      <c r="I302" s="64">
        <v>2303164</v>
      </c>
    </row>
    <row r="303" spans="1:9" ht="12.75">
      <c r="A303" t="s">
        <v>181</v>
      </c>
      <c r="B303" s="64">
        <v>31508006</v>
      </c>
      <c r="E303" s="64">
        <v>103333</v>
      </c>
      <c r="F303" t="s">
        <v>481</v>
      </c>
      <c r="H303" t="s">
        <v>95</v>
      </c>
      <c r="I303" s="64">
        <v>1078</v>
      </c>
    </row>
    <row r="304" spans="1:9" ht="12.75">
      <c r="A304" t="s">
        <v>184</v>
      </c>
      <c r="B304" s="64">
        <v>65510443</v>
      </c>
      <c r="E304" s="64">
        <v>104949</v>
      </c>
      <c r="F304" t="s">
        <v>636</v>
      </c>
      <c r="H304" t="s">
        <v>637</v>
      </c>
      <c r="I304" s="64">
        <v>334883</v>
      </c>
    </row>
    <row r="305" spans="1:9" ht="12.75">
      <c r="A305" t="s">
        <v>187</v>
      </c>
      <c r="B305" s="64">
        <v>60851345</v>
      </c>
      <c r="E305" s="64">
        <v>105602</v>
      </c>
      <c r="F305" t="s">
        <v>556</v>
      </c>
      <c r="H305" t="s">
        <v>348</v>
      </c>
      <c r="I305" s="64">
        <v>226368</v>
      </c>
    </row>
    <row r="306" spans="1:9" ht="12.75">
      <c r="A306" t="s">
        <v>190</v>
      </c>
      <c r="B306" s="64">
        <v>58902</v>
      </c>
      <c r="E306" s="64">
        <v>105679</v>
      </c>
      <c r="F306" t="s">
        <v>225</v>
      </c>
      <c r="H306" t="s">
        <v>308</v>
      </c>
      <c r="I306" s="64">
        <v>53703</v>
      </c>
    </row>
    <row r="307" spans="1:9" ht="12.75">
      <c r="A307" t="s">
        <v>193</v>
      </c>
      <c r="B307" s="64">
        <v>57117314</v>
      </c>
      <c r="E307" s="64">
        <v>106423</v>
      </c>
      <c r="F307" t="s">
        <v>638</v>
      </c>
      <c r="H307" t="s">
        <v>351</v>
      </c>
      <c r="I307" s="64">
        <v>224420</v>
      </c>
    </row>
    <row r="308" spans="1:9" ht="12.75">
      <c r="A308" t="s">
        <v>196</v>
      </c>
      <c r="B308" s="64">
        <v>51207319</v>
      </c>
      <c r="E308" s="64">
        <v>106445</v>
      </c>
      <c r="F308" t="s">
        <v>490</v>
      </c>
      <c r="H308" t="s">
        <v>354</v>
      </c>
      <c r="I308" s="64">
        <v>192654</v>
      </c>
    </row>
    <row r="309" spans="1:9" ht="12.75">
      <c r="A309" t="s">
        <v>199</v>
      </c>
      <c r="B309" s="64">
        <v>1746016</v>
      </c>
      <c r="E309" s="64">
        <v>106467</v>
      </c>
      <c r="F309" t="s">
        <v>639</v>
      </c>
      <c r="H309" t="s">
        <v>357</v>
      </c>
      <c r="I309" s="64">
        <v>189640</v>
      </c>
    </row>
    <row r="310" spans="1:9" ht="12.75">
      <c r="A310" t="s">
        <v>201</v>
      </c>
      <c r="B310" s="64">
        <v>96139</v>
      </c>
      <c r="E310" s="64">
        <v>106478</v>
      </c>
      <c r="F310" t="s">
        <v>640</v>
      </c>
      <c r="H310" t="s">
        <v>360</v>
      </c>
      <c r="I310" s="64">
        <v>189559</v>
      </c>
    </row>
    <row r="311" spans="1:9" ht="12.75">
      <c r="A311" t="s">
        <v>204</v>
      </c>
      <c r="B311" s="64">
        <v>78886</v>
      </c>
      <c r="E311" s="64">
        <v>106490</v>
      </c>
      <c r="F311" t="s">
        <v>641</v>
      </c>
      <c r="H311" t="s">
        <v>363</v>
      </c>
      <c r="I311" s="64">
        <v>191300</v>
      </c>
    </row>
    <row r="312" spans="1:9" ht="12.75">
      <c r="A312" t="s">
        <v>207</v>
      </c>
      <c r="B312" s="64">
        <v>95954</v>
      </c>
      <c r="E312" s="64">
        <v>106503</v>
      </c>
      <c r="F312" t="s">
        <v>642</v>
      </c>
      <c r="H312" t="s">
        <v>557</v>
      </c>
      <c r="I312" s="64">
        <v>132649</v>
      </c>
    </row>
    <row r="313" spans="1:9" ht="12.75">
      <c r="A313" t="s">
        <v>210</v>
      </c>
      <c r="B313" s="64">
        <v>88062</v>
      </c>
      <c r="E313" s="64">
        <v>106514</v>
      </c>
      <c r="F313" t="s">
        <v>643</v>
      </c>
      <c r="H313" t="s">
        <v>98</v>
      </c>
      <c r="I313" s="64">
        <v>1080</v>
      </c>
    </row>
    <row r="314" spans="1:9" ht="12.75">
      <c r="A314" t="s">
        <v>213</v>
      </c>
      <c r="B314" s="64">
        <v>615054</v>
      </c>
      <c r="E314" s="64">
        <v>106876</v>
      </c>
      <c r="F314" t="s">
        <v>353</v>
      </c>
      <c r="H314" t="s">
        <v>559</v>
      </c>
      <c r="I314" s="64">
        <v>84742</v>
      </c>
    </row>
    <row r="315" spans="1:9" ht="12.75">
      <c r="A315" t="s">
        <v>216</v>
      </c>
      <c r="B315" s="64">
        <v>39156417</v>
      </c>
      <c r="E315" s="64">
        <v>106887</v>
      </c>
      <c r="F315" t="s">
        <v>121</v>
      </c>
      <c r="H315" t="s">
        <v>644</v>
      </c>
      <c r="I315" s="64">
        <v>25321226</v>
      </c>
    </row>
    <row r="316" spans="1:9" ht="12.75">
      <c r="A316" t="s">
        <v>219</v>
      </c>
      <c r="B316" s="64">
        <v>95807</v>
      </c>
      <c r="E316" s="64">
        <v>106898</v>
      </c>
      <c r="F316" t="s">
        <v>645</v>
      </c>
      <c r="H316" t="s">
        <v>509</v>
      </c>
      <c r="I316" s="64">
        <v>75718</v>
      </c>
    </row>
    <row r="317" spans="1:9" ht="12.75">
      <c r="A317" t="s">
        <v>222</v>
      </c>
      <c r="B317" s="64">
        <v>120832</v>
      </c>
      <c r="E317" s="64">
        <v>106934</v>
      </c>
      <c r="F317" t="s">
        <v>397</v>
      </c>
      <c r="H317" t="s">
        <v>463</v>
      </c>
      <c r="I317" s="64">
        <v>72548</v>
      </c>
    </row>
    <row r="318" spans="1:9" ht="12.75">
      <c r="A318" t="s">
        <v>225</v>
      </c>
      <c r="B318" s="64">
        <v>105679</v>
      </c>
      <c r="E318" s="64">
        <v>106990</v>
      </c>
      <c r="F318" t="s">
        <v>124</v>
      </c>
      <c r="H318" t="s">
        <v>491</v>
      </c>
      <c r="I318" s="64">
        <v>75434</v>
      </c>
    </row>
    <row r="319" spans="1:9" ht="12.75">
      <c r="A319" t="s">
        <v>228</v>
      </c>
      <c r="B319" s="64">
        <v>51285</v>
      </c>
      <c r="E319" s="64">
        <v>107028</v>
      </c>
      <c r="F319" t="s">
        <v>250</v>
      </c>
      <c r="H319" t="s">
        <v>599</v>
      </c>
      <c r="I319" s="64">
        <v>94757</v>
      </c>
    </row>
    <row r="320" spans="1:9" ht="12.75">
      <c r="A320" t="s">
        <v>231</v>
      </c>
      <c r="B320" s="64">
        <v>121142</v>
      </c>
      <c r="E320" s="64">
        <v>107051</v>
      </c>
      <c r="F320" t="s">
        <v>253</v>
      </c>
      <c r="H320" t="s">
        <v>646</v>
      </c>
      <c r="I320" s="64">
        <v>115322</v>
      </c>
    </row>
    <row r="321" spans="1:9" ht="12.75">
      <c r="A321" t="s">
        <v>234</v>
      </c>
      <c r="B321" s="64">
        <v>606202</v>
      </c>
      <c r="E321" s="64">
        <v>107062</v>
      </c>
      <c r="F321" t="s">
        <v>400</v>
      </c>
      <c r="H321" t="s">
        <v>398</v>
      </c>
      <c r="I321" s="64">
        <v>60571</v>
      </c>
    </row>
    <row r="322" spans="1:9" ht="12.75">
      <c r="A322" t="s">
        <v>237</v>
      </c>
      <c r="B322" s="64">
        <v>87627</v>
      </c>
      <c r="E322" s="64">
        <v>107131</v>
      </c>
      <c r="F322" t="s">
        <v>412</v>
      </c>
      <c r="H322" t="s">
        <v>558</v>
      </c>
      <c r="I322" s="64">
        <v>84173</v>
      </c>
    </row>
    <row r="323" spans="1:9" ht="12.75">
      <c r="A323" t="s">
        <v>240</v>
      </c>
      <c r="B323" s="64">
        <v>68006837</v>
      </c>
      <c r="E323" s="64">
        <v>107186</v>
      </c>
      <c r="F323" t="s">
        <v>433</v>
      </c>
      <c r="H323" t="s">
        <v>647</v>
      </c>
      <c r="I323" s="64">
        <v>1464535</v>
      </c>
    </row>
    <row r="324" spans="1:9" ht="12.75">
      <c r="A324" t="s">
        <v>243</v>
      </c>
      <c r="B324" s="64">
        <v>712685</v>
      </c>
      <c r="E324" s="64">
        <v>107211</v>
      </c>
      <c r="F324" t="s">
        <v>403</v>
      </c>
      <c r="H324" t="s">
        <v>209</v>
      </c>
      <c r="I324" s="64">
        <v>9901</v>
      </c>
    </row>
    <row r="325" spans="1:9" ht="12.75">
      <c r="A325" t="s">
        <v>246</v>
      </c>
      <c r="B325" s="64">
        <v>117793</v>
      </c>
      <c r="E325" s="64">
        <v>107982</v>
      </c>
      <c r="F325" t="s">
        <v>62</v>
      </c>
      <c r="H325" t="s">
        <v>212</v>
      </c>
      <c r="I325" s="64">
        <v>9902</v>
      </c>
    </row>
    <row r="326" spans="1:9" ht="12.75">
      <c r="A326" t="s">
        <v>249</v>
      </c>
      <c r="B326" s="64">
        <v>532274</v>
      </c>
      <c r="E326" s="64">
        <v>107982</v>
      </c>
      <c r="F326" t="s">
        <v>65</v>
      </c>
      <c r="H326" t="s">
        <v>370</v>
      </c>
      <c r="I326" s="64">
        <v>111422</v>
      </c>
    </row>
    <row r="327" spans="1:9" ht="12.75">
      <c r="A327" t="s">
        <v>252</v>
      </c>
      <c r="B327" s="64">
        <v>95578</v>
      </c>
      <c r="E327" s="64">
        <v>108054</v>
      </c>
      <c r="F327" t="s">
        <v>530</v>
      </c>
      <c r="H327" t="s">
        <v>373</v>
      </c>
      <c r="I327" s="64">
        <v>84662</v>
      </c>
    </row>
    <row r="328" spans="1:9" ht="12.75">
      <c r="A328" t="s">
        <v>255</v>
      </c>
      <c r="B328" s="64">
        <v>91576</v>
      </c>
      <c r="E328" s="64">
        <v>108101</v>
      </c>
      <c r="F328" t="s">
        <v>82</v>
      </c>
      <c r="H328" t="s">
        <v>374</v>
      </c>
      <c r="I328" s="64">
        <v>64675</v>
      </c>
    </row>
    <row r="329" spans="1:9" ht="12.75">
      <c r="A329" t="s">
        <v>258</v>
      </c>
      <c r="B329" s="64">
        <v>129157</v>
      </c>
      <c r="E329" s="64">
        <v>108101</v>
      </c>
      <c r="F329" t="s">
        <v>85</v>
      </c>
      <c r="H329" t="s">
        <v>377</v>
      </c>
      <c r="I329" s="64">
        <v>111466</v>
      </c>
    </row>
    <row r="330" spans="1:9" ht="12.75">
      <c r="A330" t="s">
        <v>261</v>
      </c>
      <c r="B330" s="64">
        <v>75558</v>
      </c>
      <c r="E330" s="64">
        <v>108316</v>
      </c>
      <c r="F330" t="s">
        <v>648</v>
      </c>
      <c r="H330" t="s">
        <v>380</v>
      </c>
      <c r="I330" s="64">
        <v>111966</v>
      </c>
    </row>
    <row r="331" spans="1:9" ht="12.75">
      <c r="A331" t="s">
        <v>264</v>
      </c>
      <c r="B331" s="64">
        <v>75865</v>
      </c>
      <c r="E331" s="64">
        <v>108383</v>
      </c>
      <c r="F331" t="s">
        <v>483</v>
      </c>
      <c r="H331" t="s">
        <v>383</v>
      </c>
      <c r="I331" s="64">
        <v>112345</v>
      </c>
    </row>
    <row r="332" spans="1:9" ht="12.75">
      <c r="A332" t="s">
        <v>267</v>
      </c>
      <c r="B332" s="64">
        <v>109068</v>
      </c>
      <c r="E332" s="64">
        <v>108394</v>
      </c>
      <c r="F332" t="s">
        <v>458</v>
      </c>
      <c r="H332" t="s">
        <v>386</v>
      </c>
      <c r="I332" s="64">
        <v>111900</v>
      </c>
    </row>
    <row r="333" spans="1:9" ht="12.75">
      <c r="A333" t="s">
        <v>270</v>
      </c>
      <c r="B333" s="64">
        <v>91598</v>
      </c>
      <c r="E333" s="64">
        <v>108601</v>
      </c>
      <c r="F333" t="s">
        <v>527</v>
      </c>
      <c r="H333" t="s">
        <v>388</v>
      </c>
      <c r="I333" s="64">
        <v>111773</v>
      </c>
    </row>
    <row r="334" spans="1:9" ht="12.75">
      <c r="A334" t="s">
        <v>273</v>
      </c>
      <c r="B334" s="64">
        <v>607578</v>
      </c>
      <c r="E334" s="64">
        <v>108656</v>
      </c>
      <c r="F334" t="s">
        <v>88</v>
      </c>
      <c r="H334" t="s">
        <v>341</v>
      </c>
      <c r="I334" s="64">
        <v>56531</v>
      </c>
    </row>
    <row r="335" spans="1:9" ht="12.75">
      <c r="A335" t="s">
        <v>276</v>
      </c>
      <c r="B335" s="64">
        <v>88755</v>
      </c>
      <c r="E335" s="64">
        <v>108656</v>
      </c>
      <c r="F335" t="s">
        <v>91</v>
      </c>
      <c r="H335" t="s">
        <v>634</v>
      </c>
      <c r="I335" s="64">
        <v>101906</v>
      </c>
    </row>
    <row r="336" spans="1:9" ht="12.75">
      <c r="A336" t="s">
        <v>279</v>
      </c>
      <c r="B336" s="64">
        <v>79469</v>
      </c>
      <c r="E336" s="64">
        <v>108883</v>
      </c>
      <c r="F336" t="s">
        <v>68</v>
      </c>
      <c r="H336" t="s">
        <v>597</v>
      </c>
      <c r="I336" s="64">
        <v>94586</v>
      </c>
    </row>
    <row r="337" spans="1:9" ht="12.75">
      <c r="A337" t="s">
        <v>282</v>
      </c>
      <c r="B337" s="64">
        <v>90437</v>
      </c>
      <c r="E337" s="64">
        <v>108907</v>
      </c>
      <c r="F337" t="s">
        <v>324</v>
      </c>
      <c r="H337" t="s">
        <v>442</v>
      </c>
      <c r="I337" s="64">
        <v>68122</v>
      </c>
    </row>
    <row r="338" spans="1:9" ht="12.75">
      <c r="A338" t="s">
        <v>284</v>
      </c>
      <c r="B338" s="64">
        <v>60153493</v>
      </c>
      <c r="E338" s="64">
        <v>108930</v>
      </c>
      <c r="F338" t="s">
        <v>614</v>
      </c>
      <c r="H338" t="s">
        <v>649</v>
      </c>
      <c r="I338" s="64">
        <v>131113</v>
      </c>
    </row>
    <row r="339" spans="1:9" ht="12.75">
      <c r="A339" t="s">
        <v>285</v>
      </c>
      <c r="B339" s="64">
        <v>32774166</v>
      </c>
      <c r="E339" s="64">
        <v>108952</v>
      </c>
      <c r="F339" t="s">
        <v>498</v>
      </c>
      <c r="H339" t="s">
        <v>522</v>
      </c>
      <c r="I339" s="64">
        <v>77781</v>
      </c>
    </row>
    <row r="340" spans="1:9" ht="12.75">
      <c r="A340" t="s">
        <v>288</v>
      </c>
      <c r="B340" s="64">
        <v>57465288</v>
      </c>
      <c r="E340" s="64">
        <v>109068</v>
      </c>
      <c r="F340" s="67" t="s">
        <v>267</v>
      </c>
      <c r="H340" t="s">
        <v>650</v>
      </c>
      <c r="I340" s="64">
        <v>124403</v>
      </c>
    </row>
    <row r="341" spans="1:9" ht="12.75">
      <c r="A341" s="67" t="s">
        <v>291</v>
      </c>
      <c r="B341" s="64">
        <v>32598133</v>
      </c>
      <c r="E341" s="64">
        <v>109864</v>
      </c>
      <c r="F341" t="s">
        <v>418</v>
      </c>
      <c r="H341" t="s">
        <v>651</v>
      </c>
      <c r="I341" s="64">
        <v>513371</v>
      </c>
    </row>
    <row r="342" spans="1:9" ht="12.75">
      <c r="A342" t="s">
        <v>294</v>
      </c>
      <c r="B342" s="64">
        <v>28434868</v>
      </c>
      <c r="E342" s="64">
        <v>110009</v>
      </c>
      <c r="F342" t="s">
        <v>652</v>
      </c>
      <c r="H342" t="s">
        <v>653</v>
      </c>
      <c r="I342" s="64">
        <v>25154545</v>
      </c>
    </row>
    <row r="343" spans="1:9" ht="12.75">
      <c r="A343" t="s">
        <v>297</v>
      </c>
      <c r="B343" s="64">
        <v>91941</v>
      </c>
      <c r="E343" s="64">
        <v>110496</v>
      </c>
      <c r="F343" t="s">
        <v>421</v>
      </c>
      <c r="H343" t="s">
        <v>654</v>
      </c>
      <c r="I343" s="64">
        <v>25321146</v>
      </c>
    </row>
    <row r="344" spans="1:9" ht="12.75">
      <c r="A344" t="s">
        <v>300</v>
      </c>
      <c r="B344" s="64">
        <v>119904</v>
      </c>
      <c r="E344" s="64">
        <v>110543</v>
      </c>
      <c r="F344" s="67" t="s">
        <v>47</v>
      </c>
      <c r="H344" t="s">
        <v>655</v>
      </c>
      <c r="I344" s="64">
        <v>39300453</v>
      </c>
    </row>
    <row r="345" spans="1:9" ht="12.75">
      <c r="A345" t="s">
        <v>303</v>
      </c>
      <c r="B345" s="64">
        <v>20325400</v>
      </c>
      <c r="E345" s="64">
        <v>110714</v>
      </c>
      <c r="F345" t="s">
        <v>408</v>
      </c>
      <c r="H345" t="s">
        <v>585</v>
      </c>
      <c r="I345" s="64">
        <v>88857</v>
      </c>
    </row>
    <row r="346" spans="1:9" ht="12.75">
      <c r="A346" t="s">
        <v>306</v>
      </c>
      <c r="B346" s="64">
        <v>119937</v>
      </c>
      <c r="E346" s="64">
        <v>110805</v>
      </c>
      <c r="F346" t="s">
        <v>413</v>
      </c>
      <c r="H346" t="s">
        <v>104</v>
      </c>
      <c r="I346" s="64">
        <v>1086</v>
      </c>
    </row>
    <row r="347" spans="1:9" ht="12.75">
      <c r="A347" t="s">
        <v>309</v>
      </c>
      <c r="B347" s="64">
        <v>70362504</v>
      </c>
      <c r="E347" s="64">
        <v>110827</v>
      </c>
      <c r="F347" t="s">
        <v>345</v>
      </c>
      <c r="H347" t="s">
        <v>101</v>
      </c>
      <c r="I347" s="64">
        <v>1085</v>
      </c>
    </row>
    <row r="348" spans="1:9" ht="12.75">
      <c r="A348" t="s">
        <v>312</v>
      </c>
      <c r="B348" s="64">
        <v>6109973</v>
      </c>
      <c r="E348" s="64">
        <v>110861</v>
      </c>
      <c r="F348" t="s">
        <v>656</v>
      </c>
      <c r="H348" t="s">
        <v>657</v>
      </c>
      <c r="I348" s="64">
        <v>630933</v>
      </c>
    </row>
    <row r="349" spans="1:9" ht="12.75">
      <c r="A349" t="s">
        <v>315</v>
      </c>
      <c r="B349" s="64">
        <v>563473</v>
      </c>
      <c r="E349" s="64">
        <v>111159</v>
      </c>
      <c r="F349" s="67" t="s">
        <v>415</v>
      </c>
      <c r="H349" t="s">
        <v>658</v>
      </c>
      <c r="I349" s="64">
        <v>25265718</v>
      </c>
    </row>
    <row r="350" spans="1:9" ht="12.75">
      <c r="A350" t="s">
        <v>318</v>
      </c>
      <c r="B350" s="64">
        <v>56495</v>
      </c>
      <c r="E350" s="64">
        <v>111308</v>
      </c>
      <c r="F350" t="s">
        <v>659</v>
      </c>
      <c r="H350" t="s">
        <v>660</v>
      </c>
      <c r="I350" s="64">
        <v>34590948</v>
      </c>
    </row>
    <row r="351" spans="1:9" ht="12.75">
      <c r="A351" t="s">
        <v>321</v>
      </c>
      <c r="B351" s="64">
        <v>64091914</v>
      </c>
      <c r="E351" s="64">
        <v>111422</v>
      </c>
      <c r="F351" t="s">
        <v>370</v>
      </c>
      <c r="H351" t="s">
        <v>661</v>
      </c>
      <c r="I351" s="64">
        <v>1937377</v>
      </c>
    </row>
    <row r="352" spans="1:9" ht="12.75">
      <c r="A352" t="s">
        <v>323</v>
      </c>
      <c r="B352" s="64">
        <v>101804</v>
      </c>
      <c r="E352" s="64">
        <v>111444</v>
      </c>
      <c r="F352" t="s">
        <v>529</v>
      </c>
      <c r="H352" t="s">
        <v>662</v>
      </c>
      <c r="I352" s="64">
        <v>2602462</v>
      </c>
    </row>
    <row r="353" spans="1:9" ht="12.75">
      <c r="A353" t="s">
        <v>326</v>
      </c>
      <c r="B353" s="64">
        <v>80057</v>
      </c>
      <c r="E353" s="64">
        <v>111466</v>
      </c>
      <c r="F353" t="s">
        <v>377</v>
      </c>
      <c r="H353" t="s">
        <v>663</v>
      </c>
      <c r="I353" s="64">
        <v>16071866</v>
      </c>
    </row>
    <row r="354" spans="1:9" ht="12.75">
      <c r="A354" t="s">
        <v>328</v>
      </c>
      <c r="B354" s="64">
        <v>101611</v>
      </c>
      <c r="E354" s="64">
        <v>111762</v>
      </c>
      <c r="F354" t="s">
        <v>38</v>
      </c>
      <c r="H354" t="s">
        <v>664</v>
      </c>
      <c r="I354" s="64">
        <v>2475458</v>
      </c>
    </row>
    <row r="355" spans="1:9" ht="12.75">
      <c r="A355" t="s">
        <v>330</v>
      </c>
      <c r="B355" s="64">
        <v>101144</v>
      </c>
      <c r="E355" s="64">
        <v>111762</v>
      </c>
      <c r="F355" t="s">
        <v>44</v>
      </c>
      <c r="H355" t="s">
        <v>665</v>
      </c>
      <c r="I355" s="64">
        <v>564250</v>
      </c>
    </row>
    <row r="356" spans="1:9" ht="12.75">
      <c r="A356" t="s">
        <v>333</v>
      </c>
      <c r="B356" s="64">
        <v>838880</v>
      </c>
      <c r="E356" s="64">
        <v>111773</v>
      </c>
      <c r="F356" t="s">
        <v>388</v>
      </c>
      <c r="H356" t="s">
        <v>38</v>
      </c>
      <c r="I356" s="64">
        <v>111762</v>
      </c>
    </row>
    <row r="357" spans="1:9" ht="12.75">
      <c r="A357" t="s">
        <v>335</v>
      </c>
      <c r="B357" s="64">
        <v>101779</v>
      </c>
      <c r="E357" s="64">
        <v>111900</v>
      </c>
      <c r="F357" t="s">
        <v>386</v>
      </c>
      <c r="H357" t="s">
        <v>107</v>
      </c>
      <c r="I357" s="64">
        <v>1090</v>
      </c>
    </row>
    <row r="358" spans="1:9" ht="12.75">
      <c r="A358" t="s">
        <v>338</v>
      </c>
      <c r="B358" s="64">
        <v>139651</v>
      </c>
      <c r="E358" s="64">
        <v>111966</v>
      </c>
      <c r="F358" t="s">
        <v>380</v>
      </c>
      <c r="H358" t="s">
        <v>645</v>
      </c>
      <c r="I358" s="64">
        <v>106898</v>
      </c>
    </row>
    <row r="359" spans="1:9" ht="12.75">
      <c r="A359" t="s">
        <v>340</v>
      </c>
      <c r="B359" s="64">
        <v>534521</v>
      </c>
      <c r="E359" s="64">
        <v>112345</v>
      </c>
      <c r="F359" t="s">
        <v>383</v>
      </c>
      <c r="H359" t="s">
        <v>110</v>
      </c>
      <c r="I359" s="64">
        <v>1091</v>
      </c>
    </row>
    <row r="360" spans="1:9" ht="12.75">
      <c r="A360" t="s">
        <v>342</v>
      </c>
      <c r="B360" s="64">
        <v>95830</v>
      </c>
      <c r="E360" s="64">
        <v>112492</v>
      </c>
      <c r="F360" t="s">
        <v>666</v>
      </c>
      <c r="H360" t="s">
        <v>667</v>
      </c>
      <c r="I360" s="64">
        <v>379793</v>
      </c>
    </row>
    <row r="361" spans="1:9" ht="12.75">
      <c r="A361" t="s">
        <v>344</v>
      </c>
      <c r="B361" s="64">
        <v>60117</v>
      </c>
      <c r="E361" s="64">
        <v>114261</v>
      </c>
      <c r="F361" t="s">
        <v>668</v>
      </c>
      <c r="H361" t="s">
        <v>669</v>
      </c>
      <c r="I361" s="64">
        <v>12510428</v>
      </c>
    </row>
    <row r="362" spans="1:9" ht="12.75">
      <c r="A362" t="s">
        <v>347</v>
      </c>
      <c r="B362" s="64">
        <v>92933</v>
      </c>
      <c r="E362" s="64">
        <v>115026</v>
      </c>
      <c r="F362" t="s">
        <v>477</v>
      </c>
      <c r="H362" t="s">
        <v>263</v>
      </c>
      <c r="I362" s="64">
        <v>50282</v>
      </c>
    </row>
    <row r="363" spans="1:9" ht="12.75">
      <c r="A363" t="s">
        <v>349</v>
      </c>
      <c r="B363" s="64">
        <v>100027</v>
      </c>
      <c r="E363" s="64">
        <v>115071</v>
      </c>
      <c r="F363" t="s">
        <v>670</v>
      </c>
      <c r="H363" t="s">
        <v>112</v>
      </c>
      <c r="I363" s="64">
        <v>1095</v>
      </c>
    </row>
    <row r="364" spans="1:9" ht="12.75">
      <c r="A364" t="s">
        <v>350</v>
      </c>
      <c r="B364" s="64">
        <v>57835924</v>
      </c>
      <c r="E364" s="64">
        <v>115286</v>
      </c>
      <c r="F364" t="s">
        <v>589</v>
      </c>
      <c r="H364" t="s">
        <v>114</v>
      </c>
      <c r="I364" s="64">
        <v>1100</v>
      </c>
    </row>
    <row r="365" spans="1:9" ht="12.75">
      <c r="A365" t="s">
        <v>353</v>
      </c>
      <c r="B365" s="64">
        <v>106876</v>
      </c>
      <c r="E365" s="64">
        <v>115322</v>
      </c>
      <c r="F365" t="s">
        <v>646</v>
      </c>
      <c r="H365" t="s">
        <v>305</v>
      </c>
      <c r="I365" s="64">
        <v>53167</v>
      </c>
    </row>
    <row r="366" spans="1:9" ht="12.75">
      <c r="A366" t="s">
        <v>356</v>
      </c>
      <c r="B366" s="64">
        <v>100403</v>
      </c>
      <c r="E366" s="64">
        <v>115673</v>
      </c>
      <c r="F366" t="s">
        <v>671</v>
      </c>
      <c r="H366" t="s">
        <v>358</v>
      </c>
      <c r="I366" s="64">
        <v>57636</v>
      </c>
    </row>
    <row r="367" spans="1:9" ht="12.75">
      <c r="A367" t="s">
        <v>359</v>
      </c>
      <c r="B367" s="64">
        <v>139913</v>
      </c>
      <c r="E367" s="64">
        <v>115866</v>
      </c>
      <c r="F367" t="s">
        <v>672</v>
      </c>
      <c r="H367" t="s">
        <v>673</v>
      </c>
      <c r="I367" s="64">
        <v>140885</v>
      </c>
    </row>
    <row r="368" spans="1:9" ht="12.75">
      <c r="A368" t="s">
        <v>362</v>
      </c>
      <c r="B368" s="64">
        <v>484208</v>
      </c>
      <c r="E368" s="64">
        <v>117793</v>
      </c>
      <c r="F368" t="s">
        <v>246</v>
      </c>
      <c r="H368" t="s">
        <v>41</v>
      </c>
      <c r="I368" s="64">
        <v>100414</v>
      </c>
    </row>
    <row r="369" spans="1:9" ht="12.75">
      <c r="A369" t="s">
        <v>365</v>
      </c>
      <c r="B369" s="64">
        <v>3697243</v>
      </c>
      <c r="E369" s="64">
        <v>117817</v>
      </c>
      <c r="F369" s="67" t="s">
        <v>633</v>
      </c>
      <c r="H369" t="s">
        <v>392</v>
      </c>
      <c r="I369" s="64">
        <v>75003</v>
      </c>
    </row>
    <row r="370" spans="1:9" ht="12.75">
      <c r="A370" t="s">
        <v>367</v>
      </c>
      <c r="B370" s="64">
        <v>602879</v>
      </c>
      <c r="E370" s="64">
        <v>117840</v>
      </c>
      <c r="F370" t="s">
        <v>674</v>
      </c>
      <c r="H370" t="s">
        <v>675</v>
      </c>
      <c r="I370" s="64">
        <v>541413</v>
      </c>
    </row>
    <row r="371" spans="1:9" ht="12.75">
      <c r="A371" t="s">
        <v>369</v>
      </c>
      <c r="B371" s="64">
        <v>99592</v>
      </c>
      <c r="E371" s="64">
        <v>118741</v>
      </c>
      <c r="F371" t="s">
        <v>676</v>
      </c>
      <c r="H371" s="67" t="s">
        <v>406</v>
      </c>
      <c r="I371" s="64">
        <v>62500</v>
      </c>
    </row>
    <row r="372" spans="1:9" ht="12.75">
      <c r="A372" t="s">
        <v>372</v>
      </c>
      <c r="B372" s="64">
        <v>7496028</v>
      </c>
      <c r="E372" s="64">
        <v>119904</v>
      </c>
      <c r="F372" t="s">
        <v>300</v>
      </c>
      <c r="H372" t="s">
        <v>394</v>
      </c>
      <c r="I372" s="64">
        <v>74851</v>
      </c>
    </row>
    <row r="373" spans="1:9" ht="12.75">
      <c r="A373" t="s">
        <v>364</v>
      </c>
      <c r="B373" s="64">
        <v>57976</v>
      </c>
      <c r="E373" s="64">
        <v>119937</v>
      </c>
      <c r="F373" t="s">
        <v>306</v>
      </c>
      <c r="H373" t="s">
        <v>397</v>
      </c>
      <c r="I373" s="64">
        <v>106934</v>
      </c>
    </row>
    <row r="374" spans="1:9" ht="12.75">
      <c r="A374" t="s">
        <v>376</v>
      </c>
      <c r="B374" s="64">
        <v>194592</v>
      </c>
      <c r="E374" s="64">
        <v>120127</v>
      </c>
      <c r="F374" t="s">
        <v>461</v>
      </c>
      <c r="H374" t="s">
        <v>400</v>
      </c>
      <c r="I374" s="64">
        <v>107062</v>
      </c>
    </row>
    <row r="375" spans="1:9" ht="12.75">
      <c r="A375" t="s">
        <v>379</v>
      </c>
      <c r="B375" s="64">
        <v>26148685</v>
      </c>
      <c r="E375" s="64">
        <v>120581</v>
      </c>
      <c r="F375" t="s">
        <v>677</v>
      </c>
      <c r="H375" t="s">
        <v>403</v>
      </c>
      <c r="I375" s="64">
        <v>107211</v>
      </c>
    </row>
    <row r="376" spans="1:9" ht="12.75">
      <c r="A376" t="s">
        <v>382</v>
      </c>
      <c r="B376" s="64">
        <v>83329</v>
      </c>
      <c r="E376" s="64">
        <v>120718</v>
      </c>
      <c r="F376" t="s">
        <v>678</v>
      </c>
      <c r="H376" t="s">
        <v>405</v>
      </c>
      <c r="I376" s="64">
        <v>629141</v>
      </c>
    </row>
    <row r="377" spans="1:9" ht="12.75">
      <c r="A377" t="s">
        <v>385</v>
      </c>
      <c r="B377" s="64">
        <v>208968</v>
      </c>
      <c r="E377" s="64">
        <v>120809</v>
      </c>
      <c r="F377" t="s">
        <v>575</v>
      </c>
      <c r="H377" t="s">
        <v>408</v>
      </c>
      <c r="I377" s="64">
        <v>110714</v>
      </c>
    </row>
    <row r="378" spans="1:9" ht="12.75">
      <c r="A378" t="s">
        <v>247</v>
      </c>
      <c r="B378" s="64">
        <v>75070</v>
      </c>
      <c r="E378" s="64">
        <v>120821</v>
      </c>
      <c r="F378" t="s">
        <v>102</v>
      </c>
      <c r="H378" t="s">
        <v>44</v>
      </c>
      <c r="I378" s="64">
        <v>111762</v>
      </c>
    </row>
    <row r="379" spans="1:9" ht="12.75">
      <c r="A379" t="s">
        <v>389</v>
      </c>
      <c r="B379" s="64">
        <v>60355</v>
      </c>
      <c r="E379" s="64">
        <v>120832</v>
      </c>
      <c r="F379" t="s">
        <v>222</v>
      </c>
      <c r="H379" t="s">
        <v>413</v>
      </c>
      <c r="I379" s="64">
        <v>110805</v>
      </c>
    </row>
    <row r="380" spans="1:9" ht="12.75">
      <c r="A380" s="67" t="s">
        <v>391</v>
      </c>
      <c r="B380" s="64">
        <v>34256821</v>
      </c>
      <c r="E380" s="64">
        <v>121142</v>
      </c>
      <c r="F380" t="s">
        <v>231</v>
      </c>
      <c r="H380" t="s">
        <v>415</v>
      </c>
      <c r="I380" s="64">
        <v>111159</v>
      </c>
    </row>
    <row r="381" spans="1:9" ht="12.75">
      <c r="A381" t="s">
        <v>393</v>
      </c>
      <c r="B381" s="64">
        <v>546883</v>
      </c>
      <c r="E381" s="64">
        <v>121448</v>
      </c>
      <c r="F381" t="s">
        <v>679</v>
      </c>
      <c r="H381" t="s">
        <v>418</v>
      </c>
      <c r="I381" s="64">
        <v>109864</v>
      </c>
    </row>
    <row r="382" spans="1:9" ht="12.75">
      <c r="A382" t="s">
        <v>396</v>
      </c>
      <c r="B382" s="64">
        <v>75058</v>
      </c>
      <c r="E382" s="64">
        <v>121697</v>
      </c>
      <c r="F382" t="s">
        <v>680</v>
      </c>
      <c r="H382" t="s">
        <v>421</v>
      </c>
      <c r="I382" s="64">
        <v>110496</v>
      </c>
    </row>
    <row r="383" spans="1:9" ht="12.75">
      <c r="A383" t="s">
        <v>399</v>
      </c>
      <c r="B383" s="64">
        <v>98862</v>
      </c>
      <c r="E383" s="64">
        <v>122601</v>
      </c>
      <c r="F383" t="s">
        <v>681</v>
      </c>
      <c r="H383" t="s">
        <v>423</v>
      </c>
      <c r="I383" s="64">
        <v>2807309</v>
      </c>
    </row>
    <row r="384" spans="1:9" ht="12.75">
      <c r="A384" t="s">
        <v>402</v>
      </c>
      <c r="B384" s="64">
        <v>62476599</v>
      </c>
      <c r="E384" s="64">
        <v>123319</v>
      </c>
      <c r="F384" t="s">
        <v>682</v>
      </c>
      <c r="H384" t="s">
        <v>425</v>
      </c>
      <c r="I384" s="64">
        <v>75218</v>
      </c>
    </row>
    <row r="385" spans="1:9" ht="12.75">
      <c r="A385" t="s">
        <v>250</v>
      </c>
      <c r="B385" s="64">
        <v>107028</v>
      </c>
      <c r="E385" s="64">
        <v>123386</v>
      </c>
      <c r="F385" t="s">
        <v>683</v>
      </c>
      <c r="H385" t="s">
        <v>609</v>
      </c>
      <c r="I385" s="64">
        <v>96457</v>
      </c>
    </row>
    <row r="386" spans="1:9" ht="12.75">
      <c r="A386" t="s">
        <v>407</v>
      </c>
      <c r="B386" s="64">
        <v>79061</v>
      </c>
      <c r="E386" s="64">
        <v>123728</v>
      </c>
      <c r="F386" t="s">
        <v>543</v>
      </c>
      <c r="H386" t="s">
        <v>684</v>
      </c>
      <c r="I386" s="64">
        <v>33419420</v>
      </c>
    </row>
    <row r="387" spans="1:9" ht="12.75">
      <c r="A387" t="s">
        <v>410</v>
      </c>
      <c r="B387" s="64">
        <v>79107</v>
      </c>
      <c r="E387" s="64">
        <v>123911</v>
      </c>
      <c r="F387" t="s">
        <v>139</v>
      </c>
      <c r="H387" t="s">
        <v>685</v>
      </c>
      <c r="I387" s="64">
        <v>54350480</v>
      </c>
    </row>
    <row r="388" spans="1:9" ht="12.75">
      <c r="A388" t="s">
        <v>412</v>
      </c>
      <c r="B388" s="64">
        <v>107131</v>
      </c>
      <c r="E388" s="64">
        <v>124403</v>
      </c>
      <c r="F388" t="s">
        <v>650</v>
      </c>
      <c r="H388" t="s">
        <v>686</v>
      </c>
      <c r="I388" s="64">
        <v>2164172</v>
      </c>
    </row>
    <row r="389" spans="1:9" ht="12.75">
      <c r="A389" t="s">
        <v>278</v>
      </c>
      <c r="B389" s="64">
        <v>50760</v>
      </c>
      <c r="E389" s="64">
        <v>124481</v>
      </c>
      <c r="F389" t="s">
        <v>596</v>
      </c>
      <c r="H389" t="s">
        <v>428</v>
      </c>
      <c r="I389" s="64">
        <v>206440</v>
      </c>
    </row>
    <row r="390" spans="1:9" ht="12.75">
      <c r="A390" t="s">
        <v>417</v>
      </c>
      <c r="B390" s="64">
        <v>23214928</v>
      </c>
      <c r="E390" s="64">
        <v>125848</v>
      </c>
      <c r="F390" t="s">
        <v>446</v>
      </c>
      <c r="H390" t="s">
        <v>431</v>
      </c>
      <c r="I390" s="64">
        <v>86737</v>
      </c>
    </row>
    <row r="391" spans="1:9" ht="12.75">
      <c r="A391" t="s">
        <v>420</v>
      </c>
      <c r="B391" s="64">
        <v>3688537</v>
      </c>
      <c r="E391" s="64">
        <v>126078</v>
      </c>
      <c r="F391" t="s">
        <v>687</v>
      </c>
      <c r="H391" t="s">
        <v>117</v>
      </c>
      <c r="I391" s="64">
        <v>1101</v>
      </c>
    </row>
    <row r="392" spans="1:9" ht="12.75">
      <c r="A392" t="s">
        <v>36</v>
      </c>
      <c r="B392" s="64">
        <v>1000</v>
      </c>
      <c r="E392" s="64">
        <v>126727</v>
      </c>
      <c r="F392" t="s">
        <v>688</v>
      </c>
      <c r="H392" t="s">
        <v>120</v>
      </c>
      <c r="I392" s="64">
        <v>1103</v>
      </c>
    </row>
    <row r="393" spans="1:9" ht="12.75">
      <c r="A393" t="s">
        <v>424</v>
      </c>
      <c r="B393" s="64">
        <v>15972608</v>
      </c>
      <c r="E393" s="64">
        <v>126738</v>
      </c>
      <c r="F393" t="s">
        <v>689</v>
      </c>
      <c r="H393" t="s">
        <v>123</v>
      </c>
      <c r="I393" s="64">
        <v>1104</v>
      </c>
    </row>
    <row r="394" spans="1:9" ht="12.75">
      <c r="A394" t="s">
        <v>427</v>
      </c>
      <c r="B394" s="64">
        <v>309002</v>
      </c>
      <c r="E394" s="64">
        <v>126998</v>
      </c>
      <c r="F394" t="s">
        <v>600</v>
      </c>
      <c r="H394" t="s">
        <v>283</v>
      </c>
      <c r="I394" s="64">
        <v>51218</v>
      </c>
    </row>
    <row r="395" spans="1:9" ht="12.75">
      <c r="A395" t="s">
        <v>430</v>
      </c>
      <c r="B395" s="64">
        <v>302794</v>
      </c>
      <c r="E395" s="64">
        <v>127184</v>
      </c>
      <c r="F395" t="s">
        <v>492</v>
      </c>
      <c r="H395" t="s">
        <v>517</v>
      </c>
      <c r="I395" s="64">
        <v>76437</v>
      </c>
    </row>
    <row r="396" spans="1:9" ht="12.75">
      <c r="A396" t="s">
        <v>433</v>
      </c>
      <c r="B396" s="64">
        <v>107186</v>
      </c>
      <c r="E396" s="64">
        <v>127480</v>
      </c>
      <c r="F396" t="s">
        <v>690</v>
      </c>
      <c r="H396" t="s">
        <v>691</v>
      </c>
      <c r="I396" s="64">
        <v>13311847</v>
      </c>
    </row>
    <row r="397" spans="1:9" ht="12.75">
      <c r="A397" t="s">
        <v>253</v>
      </c>
      <c r="B397" s="64">
        <v>107051</v>
      </c>
      <c r="E397" s="64">
        <v>128449</v>
      </c>
      <c r="F397" t="s">
        <v>692</v>
      </c>
      <c r="H397" t="s">
        <v>693</v>
      </c>
      <c r="I397" s="64">
        <v>133073</v>
      </c>
    </row>
    <row r="398" spans="1:9" ht="12.75">
      <c r="A398" t="s">
        <v>200</v>
      </c>
      <c r="B398" s="64">
        <v>1205</v>
      </c>
      <c r="E398" s="64">
        <v>129000</v>
      </c>
      <c r="F398" t="s">
        <v>694</v>
      </c>
      <c r="H398" t="s">
        <v>251</v>
      </c>
      <c r="I398" s="64">
        <v>50000</v>
      </c>
    </row>
    <row r="399" spans="1:9" ht="12.75">
      <c r="A399" t="s">
        <v>437</v>
      </c>
      <c r="B399" s="64">
        <v>319846</v>
      </c>
      <c r="E399" s="64">
        <v>129157</v>
      </c>
      <c r="F399" t="s">
        <v>258</v>
      </c>
      <c r="H399" t="s">
        <v>652</v>
      </c>
      <c r="I399" s="64">
        <v>110009</v>
      </c>
    </row>
    <row r="400" spans="1:9" ht="12.75">
      <c r="A400" t="s">
        <v>439</v>
      </c>
      <c r="B400" s="64">
        <v>28981977</v>
      </c>
      <c r="E400" s="64">
        <v>131113</v>
      </c>
      <c r="F400" t="s">
        <v>649</v>
      </c>
      <c r="H400" t="s">
        <v>436</v>
      </c>
      <c r="I400" s="64">
        <v>67458</v>
      </c>
    </row>
    <row r="401" spans="1:9" ht="12.75">
      <c r="A401" s="67" t="s">
        <v>97</v>
      </c>
      <c r="B401" s="64">
        <v>7429905</v>
      </c>
      <c r="E401" s="64">
        <v>132274</v>
      </c>
      <c r="F401" t="s">
        <v>695</v>
      </c>
      <c r="H401" t="s">
        <v>696</v>
      </c>
      <c r="I401" s="64">
        <v>60568050</v>
      </c>
    </row>
    <row r="402" spans="1:9" ht="12.75">
      <c r="A402" s="67" t="s">
        <v>100</v>
      </c>
      <c r="B402" s="64">
        <v>1344281</v>
      </c>
      <c r="E402" s="64">
        <v>132649</v>
      </c>
      <c r="F402" t="s">
        <v>557</v>
      </c>
      <c r="H402" t="s">
        <v>215</v>
      </c>
      <c r="I402" s="64">
        <v>9910</v>
      </c>
    </row>
    <row r="403" spans="1:9" ht="12.75">
      <c r="A403" t="s">
        <v>443</v>
      </c>
      <c r="B403" s="64">
        <v>39831555</v>
      </c>
      <c r="E403" s="64">
        <v>133073</v>
      </c>
      <c r="F403" t="s">
        <v>693</v>
      </c>
      <c r="H403" t="s">
        <v>218</v>
      </c>
      <c r="I403" s="64">
        <v>9911</v>
      </c>
    </row>
    <row r="404" spans="1:9" ht="12.75">
      <c r="A404" t="s">
        <v>446</v>
      </c>
      <c r="B404" s="64">
        <v>125848</v>
      </c>
      <c r="E404" s="64">
        <v>133904</v>
      </c>
      <c r="F404" t="s">
        <v>581</v>
      </c>
      <c r="H404" t="s">
        <v>126</v>
      </c>
      <c r="I404" s="64">
        <v>1110</v>
      </c>
    </row>
    <row r="405" spans="1:9" ht="12.75">
      <c r="A405" s="67" t="s">
        <v>314</v>
      </c>
      <c r="B405" s="64">
        <v>54626</v>
      </c>
      <c r="E405" s="64">
        <v>134292</v>
      </c>
      <c r="F405" t="s">
        <v>697</v>
      </c>
      <c r="H405" t="s">
        <v>129</v>
      </c>
      <c r="I405" s="64">
        <v>1111</v>
      </c>
    </row>
    <row r="406" spans="1:9" ht="12.75">
      <c r="A406" t="s">
        <v>256</v>
      </c>
      <c r="B406" s="64">
        <v>7664417</v>
      </c>
      <c r="E406" s="64">
        <v>134327</v>
      </c>
      <c r="F406" t="s">
        <v>154</v>
      </c>
      <c r="H406" t="s">
        <v>698</v>
      </c>
      <c r="I406" s="64">
        <v>67730114</v>
      </c>
    </row>
    <row r="407" spans="1:9" ht="12.75">
      <c r="A407" s="67" t="s">
        <v>259</v>
      </c>
      <c r="B407" s="64">
        <v>6484522</v>
      </c>
      <c r="E407" s="64">
        <v>135206</v>
      </c>
      <c r="F407" t="s">
        <v>339</v>
      </c>
      <c r="H407" t="s">
        <v>699</v>
      </c>
      <c r="I407" s="64">
        <v>67730103</v>
      </c>
    </row>
    <row r="408" spans="1:9" ht="12.75">
      <c r="A408" t="s">
        <v>262</v>
      </c>
      <c r="B408" s="64">
        <v>7783202</v>
      </c>
      <c r="E408" s="64">
        <v>139651</v>
      </c>
      <c r="F408" t="s">
        <v>338</v>
      </c>
      <c r="H408" t="s">
        <v>659</v>
      </c>
      <c r="I408" s="64">
        <v>111308</v>
      </c>
    </row>
    <row r="409" spans="1:9" ht="12.75">
      <c r="A409" t="s">
        <v>39</v>
      </c>
      <c r="B409" s="64">
        <v>1005</v>
      </c>
      <c r="E409" s="64">
        <v>139913</v>
      </c>
      <c r="F409" t="s">
        <v>359</v>
      </c>
      <c r="H409" t="s">
        <v>700</v>
      </c>
      <c r="I409" s="64">
        <v>765344</v>
      </c>
    </row>
    <row r="410" spans="1:9" ht="12.75">
      <c r="A410" t="s">
        <v>42</v>
      </c>
      <c r="B410" s="64">
        <v>1010</v>
      </c>
      <c r="E410" s="64">
        <v>140578</v>
      </c>
      <c r="F410" t="s">
        <v>468</v>
      </c>
      <c r="H410" t="s">
        <v>701</v>
      </c>
      <c r="I410" s="64">
        <v>556525</v>
      </c>
    </row>
    <row r="411" spans="1:9" ht="12.75">
      <c r="A411" t="s">
        <v>409</v>
      </c>
      <c r="B411" s="64">
        <v>62533</v>
      </c>
      <c r="E411" s="64">
        <v>140885</v>
      </c>
      <c r="F411" t="s">
        <v>673</v>
      </c>
      <c r="H411" t="s">
        <v>132</v>
      </c>
      <c r="I411" s="64">
        <v>1115</v>
      </c>
    </row>
    <row r="412" spans="1:9" ht="12.75">
      <c r="A412" t="s">
        <v>461</v>
      </c>
      <c r="B412" s="64">
        <v>120127</v>
      </c>
      <c r="E412" s="64">
        <v>141322</v>
      </c>
      <c r="F412" t="s">
        <v>540</v>
      </c>
      <c r="H412" t="s">
        <v>687</v>
      </c>
      <c r="I412" s="64">
        <v>126078</v>
      </c>
    </row>
    <row r="413" spans="1:9" ht="12.75">
      <c r="A413" t="s">
        <v>103</v>
      </c>
      <c r="B413" s="64">
        <v>7440360</v>
      </c>
      <c r="E413" s="64">
        <v>143500</v>
      </c>
      <c r="F413" t="s">
        <v>586</v>
      </c>
      <c r="H413" t="s">
        <v>702</v>
      </c>
      <c r="I413" s="64">
        <v>16568028</v>
      </c>
    </row>
    <row r="414" spans="1:9" ht="12.75">
      <c r="A414" t="s">
        <v>106</v>
      </c>
      <c r="B414" s="64">
        <v>1309644</v>
      </c>
      <c r="E414" s="64">
        <v>143679</v>
      </c>
      <c r="F414" t="s">
        <v>703</v>
      </c>
      <c r="H414" t="s">
        <v>704</v>
      </c>
      <c r="I414" s="64">
        <v>23092173</v>
      </c>
    </row>
    <row r="415" spans="1:9" ht="12.75">
      <c r="A415" s="67" t="s">
        <v>468</v>
      </c>
      <c r="B415" s="64">
        <v>140578</v>
      </c>
      <c r="E415" s="64">
        <v>147944</v>
      </c>
      <c r="F415" t="s">
        <v>619</v>
      </c>
      <c r="H415" t="s">
        <v>705</v>
      </c>
      <c r="I415" s="64">
        <v>2784943</v>
      </c>
    </row>
    <row r="416" spans="1:9" ht="12.75">
      <c r="A416" t="s">
        <v>109</v>
      </c>
      <c r="B416" s="64">
        <v>7440382</v>
      </c>
      <c r="E416" s="64">
        <v>148823</v>
      </c>
      <c r="F416" t="s">
        <v>706</v>
      </c>
      <c r="H416" t="s">
        <v>707</v>
      </c>
      <c r="I416" s="64">
        <v>1024573</v>
      </c>
    </row>
    <row r="417" spans="1:9" ht="12.75">
      <c r="A417" t="s">
        <v>45</v>
      </c>
      <c r="B417" s="64">
        <v>1016</v>
      </c>
      <c r="E417" s="64">
        <v>154427</v>
      </c>
      <c r="F417" t="s">
        <v>708</v>
      </c>
      <c r="H417" t="s">
        <v>676</v>
      </c>
      <c r="I417" s="64">
        <v>118741</v>
      </c>
    </row>
    <row r="418" spans="1:9" ht="12.75">
      <c r="A418" t="s">
        <v>48</v>
      </c>
      <c r="B418" s="64">
        <v>1017</v>
      </c>
      <c r="E418" s="64">
        <v>154938</v>
      </c>
      <c r="F418" t="s">
        <v>535</v>
      </c>
      <c r="H418" t="s">
        <v>578</v>
      </c>
      <c r="I418" s="64">
        <v>87683</v>
      </c>
    </row>
    <row r="419" spans="1:9" ht="12.75">
      <c r="A419" t="s">
        <v>470</v>
      </c>
      <c r="B419" s="64">
        <v>7784421</v>
      </c>
      <c r="E419" s="64">
        <v>156105</v>
      </c>
      <c r="F419" t="s">
        <v>709</v>
      </c>
      <c r="H419" t="s">
        <v>710</v>
      </c>
      <c r="I419" s="64">
        <v>608731</v>
      </c>
    </row>
    <row r="420" spans="1:9" ht="12.75">
      <c r="A420" s="67" t="s">
        <v>265</v>
      </c>
      <c r="B420" s="64">
        <v>1332214</v>
      </c>
      <c r="E420" s="64">
        <v>156627</v>
      </c>
      <c r="F420" t="s">
        <v>554</v>
      </c>
      <c r="H420" t="s">
        <v>520</v>
      </c>
      <c r="I420" s="64">
        <v>77474</v>
      </c>
    </row>
    <row r="421" spans="1:9" ht="12.75">
      <c r="A421" t="s">
        <v>281</v>
      </c>
      <c r="B421" s="64">
        <v>50782</v>
      </c>
      <c r="E421" s="64">
        <v>189559</v>
      </c>
      <c r="F421" t="s">
        <v>360</v>
      </c>
      <c r="H421" t="s">
        <v>711</v>
      </c>
      <c r="I421" s="64">
        <v>1335871</v>
      </c>
    </row>
    <row r="422" spans="1:9" ht="12.75">
      <c r="A422" t="s">
        <v>475</v>
      </c>
      <c r="B422" s="64">
        <v>492808</v>
      </c>
      <c r="E422" s="64">
        <v>189640</v>
      </c>
      <c r="F422" t="s">
        <v>357</v>
      </c>
      <c r="H422" t="s">
        <v>712</v>
      </c>
      <c r="I422" s="64">
        <v>822060</v>
      </c>
    </row>
    <row r="423" spans="1:9" ht="12.75">
      <c r="A423" t="s">
        <v>477</v>
      </c>
      <c r="B423" s="64">
        <v>115026</v>
      </c>
      <c r="E423" s="64">
        <v>191242</v>
      </c>
      <c r="F423" t="s">
        <v>292</v>
      </c>
      <c r="H423" t="s">
        <v>713</v>
      </c>
      <c r="I423" s="64">
        <v>680319</v>
      </c>
    </row>
    <row r="424" spans="1:9" ht="12.75">
      <c r="A424" s="67" t="s">
        <v>480</v>
      </c>
      <c r="B424" s="64">
        <v>446866</v>
      </c>
      <c r="E424" s="64">
        <v>191300</v>
      </c>
      <c r="F424" t="s">
        <v>363</v>
      </c>
      <c r="H424" t="s">
        <v>47</v>
      </c>
      <c r="I424" s="64">
        <v>110543</v>
      </c>
    </row>
    <row r="425" spans="1:9" ht="12.75">
      <c r="A425" t="s">
        <v>481</v>
      </c>
      <c r="B425" s="64">
        <v>103333</v>
      </c>
      <c r="E425" s="64">
        <v>192654</v>
      </c>
      <c r="F425" t="s">
        <v>354</v>
      </c>
      <c r="H425" t="s">
        <v>714</v>
      </c>
      <c r="I425" s="64">
        <v>302012</v>
      </c>
    </row>
    <row r="426" spans="1:9" ht="12.75">
      <c r="A426" s="67" t="s">
        <v>116</v>
      </c>
      <c r="B426" s="64">
        <v>7440393</v>
      </c>
      <c r="E426" s="64">
        <v>192972</v>
      </c>
      <c r="F426" t="s">
        <v>289</v>
      </c>
      <c r="H426" t="s">
        <v>715</v>
      </c>
      <c r="I426" s="64">
        <v>10034932</v>
      </c>
    </row>
    <row r="427" spans="1:9" ht="12.75">
      <c r="A427" t="s">
        <v>119</v>
      </c>
      <c r="B427" s="64">
        <v>10294403</v>
      </c>
      <c r="E427" s="64">
        <v>193395</v>
      </c>
      <c r="F427" t="s">
        <v>453</v>
      </c>
      <c r="H427" t="s">
        <v>440</v>
      </c>
      <c r="I427" s="64">
        <v>7647010</v>
      </c>
    </row>
    <row r="428" spans="1:9" ht="12.75">
      <c r="A428" t="s">
        <v>268</v>
      </c>
      <c r="B428" s="64">
        <v>56553</v>
      </c>
      <c r="E428" s="64">
        <v>194592</v>
      </c>
      <c r="F428" t="s">
        <v>376</v>
      </c>
      <c r="H428" t="s">
        <v>441</v>
      </c>
      <c r="I428" s="64">
        <v>74908</v>
      </c>
    </row>
    <row r="429" spans="1:9" ht="12.75">
      <c r="A429" t="s">
        <v>271</v>
      </c>
      <c r="B429" s="64">
        <v>98873</v>
      </c>
      <c r="E429" s="64">
        <v>198550</v>
      </c>
      <c r="F429" t="s">
        <v>496</v>
      </c>
      <c r="H429" t="s">
        <v>444</v>
      </c>
      <c r="I429" s="64">
        <v>10035106</v>
      </c>
    </row>
    <row r="430" spans="1:9" ht="12.75">
      <c r="A430" t="s">
        <v>274</v>
      </c>
      <c r="B430" s="64">
        <v>55210</v>
      </c>
      <c r="E430" s="64">
        <v>205823</v>
      </c>
      <c r="F430" t="s">
        <v>295</v>
      </c>
      <c r="H430" t="s">
        <v>447</v>
      </c>
      <c r="I430" s="64">
        <v>7664393</v>
      </c>
    </row>
    <row r="431" spans="1:9" ht="12.75">
      <c r="A431" t="s">
        <v>277</v>
      </c>
      <c r="B431" s="64">
        <v>71432</v>
      </c>
      <c r="E431" s="64">
        <v>205992</v>
      </c>
      <c r="F431" t="s">
        <v>286</v>
      </c>
      <c r="H431" t="s">
        <v>449</v>
      </c>
      <c r="I431" s="64">
        <v>7783075</v>
      </c>
    </row>
    <row r="432" spans="1:9" ht="12.75">
      <c r="A432" t="s">
        <v>280</v>
      </c>
      <c r="B432" s="64">
        <v>92875</v>
      </c>
      <c r="E432" s="64">
        <v>206440</v>
      </c>
      <c r="F432" t="s">
        <v>428</v>
      </c>
      <c r="H432" t="s">
        <v>451</v>
      </c>
      <c r="I432" s="64">
        <v>7783064</v>
      </c>
    </row>
    <row r="433" spans="1:9" ht="12.75">
      <c r="A433" t="s">
        <v>51</v>
      </c>
      <c r="B433" s="64">
        <v>1020</v>
      </c>
      <c r="E433" s="64">
        <v>207089</v>
      </c>
      <c r="F433" t="s">
        <v>298</v>
      </c>
      <c r="H433" t="s">
        <v>682</v>
      </c>
      <c r="I433" s="64">
        <v>123319</v>
      </c>
    </row>
    <row r="434" spans="1:9" ht="12.75">
      <c r="A434" t="s">
        <v>269</v>
      </c>
      <c r="B434" s="64">
        <v>50328</v>
      </c>
      <c r="E434" s="64">
        <v>208968</v>
      </c>
      <c r="F434" t="s">
        <v>385</v>
      </c>
      <c r="H434" t="s">
        <v>716</v>
      </c>
      <c r="I434" s="64">
        <v>3778732</v>
      </c>
    </row>
    <row r="435" spans="1:9" ht="12.75">
      <c r="A435" t="s">
        <v>286</v>
      </c>
      <c r="B435" s="64">
        <v>205992</v>
      </c>
      <c r="E435" s="64">
        <v>218019</v>
      </c>
      <c r="F435" t="s">
        <v>331</v>
      </c>
      <c r="H435" t="s">
        <v>453</v>
      </c>
      <c r="I435" s="64">
        <v>193395</v>
      </c>
    </row>
    <row r="436" spans="1:9" ht="12.75">
      <c r="A436" t="s">
        <v>289</v>
      </c>
      <c r="B436" s="64">
        <v>192972</v>
      </c>
      <c r="E436" s="64">
        <v>224420</v>
      </c>
      <c r="F436" t="s">
        <v>351</v>
      </c>
      <c r="H436" t="s">
        <v>717</v>
      </c>
      <c r="I436" s="64">
        <v>24267569</v>
      </c>
    </row>
    <row r="437" spans="1:9" ht="12.75">
      <c r="A437" t="s">
        <v>292</v>
      </c>
      <c r="B437" s="64">
        <v>191242</v>
      </c>
      <c r="E437" s="64">
        <v>226368</v>
      </c>
      <c r="F437" t="s">
        <v>348</v>
      </c>
      <c r="H437" t="s">
        <v>718</v>
      </c>
      <c r="I437" s="64">
        <v>76180966</v>
      </c>
    </row>
    <row r="438" spans="1:9" ht="12.75">
      <c r="A438" t="s">
        <v>295</v>
      </c>
      <c r="B438" s="64">
        <v>205823</v>
      </c>
      <c r="E438" s="64">
        <v>271896</v>
      </c>
      <c r="F438" t="s">
        <v>501</v>
      </c>
      <c r="H438" t="s">
        <v>719</v>
      </c>
      <c r="I438" s="64">
        <v>9004664</v>
      </c>
    </row>
    <row r="439" spans="1:9" ht="12.75">
      <c r="A439" t="s">
        <v>298</v>
      </c>
      <c r="B439" s="64">
        <v>207089</v>
      </c>
      <c r="E439" s="64">
        <v>299752</v>
      </c>
      <c r="F439" t="s">
        <v>720</v>
      </c>
      <c r="H439" t="s">
        <v>721</v>
      </c>
      <c r="I439" s="64">
        <v>13463406</v>
      </c>
    </row>
    <row r="440" spans="1:9" ht="12.75">
      <c r="A440" t="s">
        <v>501</v>
      </c>
      <c r="B440" s="64">
        <v>271896</v>
      </c>
      <c r="E440" s="64">
        <v>301042</v>
      </c>
      <c r="F440" t="s">
        <v>149</v>
      </c>
      <c r="H440" t="s">
        <v>454</v>
      </c>
      <c r="I440" s="64">
        <v>78842</v>
      </c>
    </row>
    <row r="441" spans="1:9" ht="12.75">
      <c r="A441" t="s">
        <v>504</v>
      </c>
      <c r="B441" s="64">
        <v>98077</v>
      </c>
      <c r="E441" s="64">
        <v>302012</v>
      </c>
      <c r="F441" t="s">
        <v>714</v>
      </c>
      <c r="H441" t="s">
        <v>135</v>
      </c>
      <c r="I441" s="64">
        <v>1125</v>
      </c>
    </row>
    <row r="442" spans="1:9" ht="12.75">
      <c r="A442" t="s">
        <v>507</v>
      </c>
      <c r="B442" s="64">
        <v>98884</v>
      </c>
      <c r="E442" s="64">
        <v>302705</v>
      </c>
      <c r="F442" t="s">
        <v>722</v>
      </c>
      <c r="H442" t="s">
        <v>528</v>
      </c>
      <c r="I442" s="64">
        <v>78591</v>
      </c>
    </row>
    <row r="443" spans="1:9" ht="12.75">
      <c r="A443" t="s">
        <v>301</v>
      </c>
      <c r="B443" s="64">
        <v>94360</v>
      </c>
      <c r="E443" s="64">
        <v>302794</v>
      </c>
      <c r="F443" t="s">
        <v>430</v>
      </c>
      <c r="H443" t="s">
        <v>531</v>
      </c>
      <c r="I443" s="64">
        <v>78795</v>
      </c>
    </row>
    <row r="444" spans="1:9" ht="12.75">
      <c r="A444" s="67" t="s">
        <v>511</v>
      </c>
      <c r="B444" s="64">
        <v>5411223</v>
      </c>
      <c r="E444" s="64">
        <v>303344</v>
      </c>
      <c r="F444" t="s">
        <v>723</v>
      </c>
      <c r="H444" t="s">
        <v>50</v>
      </c>
      <c r="I444" s="64">
        <v>67630</v>
      </c>
    </row>
    <row r="445" spans="1:9" ht="12.75">
      <c r="A445" t="s">
        <v>304</v>
      </c>
      <c r="B445" s="64">
        <v>100447</v>
      </c>
      <c r="E445" s="64">
        <v>303479</v>
      </c>
      <c r="F445" t="s">
        <v>724</v>
      </c>
      <c r="H445" t="s">
        <v>677</v>
      </c>
      <c r="I445" s="64">
        <v>120581</v>
      </c>
    </row>
    <row r="446" spans="1:9" ht="12.75">
      <c r="A446" t="s">
        <v>514</v>
      </c>
      <c r="B446" s="64">
        <v>1694093</v>
      </c>
      <c r="E446" s="64">
        <v>305033</v>
      </c>
      <c r="F446" t="s">
        <v>582</v>
      </c>
      <c r="H446" t="s">
        <v>725</v>
      </c>
      <c r="I446" s="64">
        <v>4759482</v>
      </c>
    </row>
    <row r="447" spans="1:9" ht="12.75">
      <c r="A447" t="s">
        <v>122</v>
      </c>
      <c r="B447" s="64">
        <v>7440417</v>
      </c>
      <c r="E447" s="64">
        <v>309002</v>
      </c>
      <c r="F447" t="s">
        <v>427</v>
      </c>
      <c r="H447" t="s">
        <v>726</v>
      </c>
      <c r="I447" s="64">
        <v>77501634</v>
      </c>
    </row>
    <row r="448" spans="1:9" ht="12.75">
      <c r="A448" t="s">
        <v>518</v>
      </c>
      <c r="B448" s="64">
        <v>3068880</v>
      </c>
      <c r="E448" s="64">
        <v>315220</v>
      </c>
      <c r="F448" t="s">
        <v>727</v>
      </c>
      <c r="H448" t="s">
        <v>723</v>
      </c>
      <c r="I448" s="64">
        <v>303344</v>
      </c>
    </row>
    <row r="449" spans="1:9" ht="12.75">
      <c r="A449" t="s">
        <v>521</v>
      </c>
      <c r="B449" s="64">
        <v>319857</v>
      </c>
      <c r="E449" s="64">
        <v>315377</v>
      </c>
      <c r="F449" t="s">
        <v>728</v>
      </c>
      <c r="H449" t="s">
        <v>146</v>
      </c>
      <c r="I449" s="64">
        <v>7439921</v>
      </c>
    </row>
    <row r="450" spans="1:9" ht="12.75">
      <c r="A450" t="s">
        <v>54</v>
      </c>
      <c r="B450" s="64">
        <v>1025</v>
      </c>
      <c r="E450" s="64">
        <v>319846</v>
      </c>
      <c r="F450" t="s">
        <v>437</v>
      </c>
      <c r="H450" t="s">
        <v>149</v>
      </c>
      <c r="I450" s="64">
        <v>301042</v>
      </c>
    </row>
    <row r="451" spans="1:9" ht="12.75">
      <c r="A451" t="s">
        <v>524</v>
      </c>
      <c r="B451" s="64">
        <v>92524</v>
      </c>
      <c r="E451" s="64">
        <v>319857</v>
      </c>
      <c r="F451" t="s">
        <v>521</v>
      </c>
      <c r="H451" t="s">
        <v>152</v>
      </c>
      <c r="I451" s="64">
        <v>7758976</v>
      </c>
    </row>
    <row r="452" spans="1:9" ht="12.75">
      <c r="A452" s="67" t="s">
        <v>527</v>
      </c>
      <c r="B452" s="64">
        <v>108601</v>
      </c>
      <c r="E452" s="64">
        <v>334883</v>
      </c>
      <c r="F452" t="s">
        <v>637</v>
      </c>
      <c r="H452" t="s">
        <v>138</v>
      </c>
      <c r="I452" s="64">
        <v>1128</v>
      </c>
    </row>
    <row r="453" spans="1:9" ht="12.75">
      <c r="A453" t="s">
        <v>529</v>
      </c>
      <c r="B453" s="64">
        <v>111444</v>
      </c>
      <c r="E453" s="64">
        <v>366701</v>
      </c>
      <c r="F453" t="s">
        <v>729</v>
      </c>
      <c r="H453" t="s">
        <v>141</v>
      </c>
      <c r="I453" s="64">
        <v>1129</v>
      </c>
    </row>
    <row r="454" spans="1:9" ht="12.75">
      <c r="A454" t="s">
        <v>532</v>
      </c>
      <c r="B454" s="64">
        <v>103231</v>
      </c>
      <c r="E454" s="64">
        <v>373024</v>
      </c>
      <c r="F454" t="s">
        <v>185</v>
      </c>
      <c r="H454" t="s">
        <v>159</v>
      </c>
      <c r="I454" s="64">
        <v>7446277</v>
      </c>
    </row>
    <row r="455" spans="1:9" ht="12.75">
      <c r="A455" t="s">
        <v>534</v>
      </c>
      <c r="B455" s="64">
        <v>542881</v>
      </c>
      <c r="E455" s="64">
        <v>379793</v>
      </c>
      <c r="F455" t="s">
        <v>667</v>
      </c>
      <c r="H455" t="s">
        <v>161</v>
      </c>
      <c r="I455" s="64">
        <v>1335326</v>
      </c>
    </row>
    <row r="456" spans="1:9" ht="12.75">
      <c r="A456" t="s">
        <v>535</v>
      </c>
      <c r="B456" s="64">
        <v>154938</v>
      </c>
      <c r="E456" s="64">
        <v>434071</v>
      </c>
      <c r="F456" t="s">
        <v>730</v>
      </c>
      <c r="H456" t="s">
        <v>371</v>
      </c>
      <c r="I456" s="64">
        <v>58899</v>
      </c>
    </row>
    <row r="457" spans="1:9" ht="12.75">
      <c r="A457" t="s">
        <v>57</v>
      </c>
      <c r="B457" s="64">
        <v>1030</v>
      </c>
      <c r="E457" s="64">
        <v>443481</v>
      </c>
      <c r="F457" t="s">
        <v>731</v>
      </c>
      <c r="H457" t="s">
        <v>164</v>
      </c>
      <c r="I457" s="64">
        <v>554132</v>
      </c>
    </row>
    <row r="458" spans="1:9" ht="12.75">
      <c r="A458" t="s">
        <v>60</v>
      </c>
      <c r="B458" s="64">
        <v>1035</v>
      </c>
      <c r="E458" s="64">
        <v>446866</v>
      </c>
      <c r="F458" t="s">
        <v>480</v>
      </c>
      <c r="H458" t="s">
        <v>167</v>
      </c>
      <c r="I458" s="64">
        <v>919164</v>
      </c>
    </row>
    <row r="459" spans="1:9" ht="12.75">
      <c r="A459" t="s">
        <v>307</v>
      </c>
      <c r="B459" s="64">
        <v>7726956</v>
      </c>
      <c r="E459" s="64">
        <v>463581</v>
      </c>
      <c r="F459" t="s">
        <v>568</v>
      </c>
      <c r="H459" t="s">
        <v>732</v>
      </c>
      <c r="I459" s="64">
        <v>846491</v>
      </c>
    </row>
    <row r="460" spans="1:9" ht="12.75">
      <c r="A460" t="s">
        <v>537</v>
      </c>
      <c r="B460" s="64">
        <v>7789302</v>
      </c>
      <c r="E460" s="64">
        <v>474259</v>
      </c>
      <c r="F460" t="s">
        <v>579</v>
      </c>
      <c r="H460" t="s">
        <v>144</v>
      </c>
      <c r="I460" s="64">
        <v>1131</v>
      </c>
    </row>
    <row r="461" spans="1:9" ht="12.75">
      <c r="A461" t="s">
        <v>487</v>
      </c>
      <c r="B461" s="64">
        <v>75274</v>
      </c>
      <c r="E461" s="64">
        <v>484208</v>
      </c>
      <c r="F461" t="s">
        <v>362</v>
      </c>
      <c r="H461" t="s">
        <v>648</v>
      </c>
      <c r="I461" s="64">
        <v>108316</v>
      </c>
    </row>
    <row r="462" spans="1:9" ht="12.75">
      <c r="A462" t="s">
        <v>485</v>
      </c>
      <c r="B462" s="64">
        <v>75252</v>
      </c>
      <c r="E462" s="64">
        <v>492808</v>
      </c>
      <c r="F462" t="s">
        <v>475</v>
      </c>
      <c r="H462" t="s">
        <v>733</v>
      </c>
      <c r="I462" s="64">
        <v>8018017</v>
      </c>
    </row>
    <row r="463" spans="1:9" ht="12.75">
      <c r="A463" t="s">
        <v>538</v>
      </c>
      <c r="B463" s="64">
        <v>1689845</v>
      </c>
      <c r="E463" s="64">
        <v>494031</v>
      </c>
      <c r="F463" t="s">
        <v>734</v>
      </c>
      <c r="H463" t="s">
        <v>456</v>
      </c>
      <c r="I463" s="64">
        <v>12427382</v>
      </c>
    </row>
    <row r="464" spans="1:9" ht="12.75">
      <c r="A464" t="s">
        <v>540</v>
      </c>
      <c r="B464" s="64">
        <v>141322</v>
      </c>
      <c r="E464" s="64">
        <v>505602</v>
      </c>
      <c r="F464" t="s">
        <v>735</v>
      </c>
      <c r="H464" t="s">
        <v>170</v>
      </c>
      <c r="I464" s="64">
        <v>7439965</v>
      </c>
    </row>
    <row r="465" spans="1:9" ht="12.75">
      <c r="A465" t="s">
        <v>310</v>
      </c>
      <c r="B465" s="64">
        <v>85687</v>
      </c>
      <c r="E465" s="64">
        <v>509148</v>
      </c>
      <c r="F465" t="s">
        <v>736</v>
      </c>
      <c r="H465" t="s">
        <v>458</v>
      </c>
      <c r="I465" s="64">
        <v>108394</v>
      </c>
    </row>
    <row r="466" spans="1:9" ht="12.75">
      <c r="A466" s="67" t="s">
        <v>542</v>
      </c>
      <c r="B466" s="64">
        <v>25013165</v>
      </c>
      <c r="E466" s="64">
        <v>512561</v>
      </c>
      <c r="F466" t="s">
        <v>737</v>
      </c>
      <c r="H466" t="s">
        <v>615</v>
      </c>
      <c r="I466" s="64">
        <v>99650</v>
      </c>
    </row>
    <row r="467" spans="1:9" ht="12.75">
      <c r="A467" t="s">
        <v>543</v>
      </c>
      <c r="B467" s="64">
        <v>123728</v>
      </c>
      <c r="E467" s="64">
        <v>513371</v>
      </c>
      <c r="F467" t="s">
        <v>651</v>
      </c>
      <c r="H467" t="s">
        <v>457</v>
      </c>
      <c r="I467" s="64">
        <v>71589</v>
      </c>
    </row>
    <row r="468" spans="1:9" ht="12.75">
      <c r="A468" t="s">
        <v>545</v>
      </c>
      <c r="B468" s="64">
        <v>4680788</v>
      </c>
      <c r="E468" s="64">
        <v>528290</v>
      </c>
      <c r="F468" t="s">
        <v>738</v>
      </c>
      <c r="H468" t="s">
        <v>739</v>
      </c>
      <c r="I468" s="64">
        <v>595335</v>
      </c>
    </row>
    <row r="469" spans="1:9" ht="12.75">
      <c r="A469" t="s">
        <v>546</v>
      </c>
      <c r="B469" s="64">
        <v>569642</v>
      </c>
      <c r="E469" s="64">
        <v>531760</v>
      </c>
      <c r="F469" t="s">
        <v>740</v>
      </c>
      <c r="H469" t="s">
        <v>53</v>
      </c>
      <c r="I469" s="64">
        <v>78933</v>
      </c>
    </row>
    <row r="470" spans="1:9" ht="12.75">
      <c r="A470" t="s">
        <v>548</v>
      </c>
      <c r="B470" s="64">
        <v>989388</v>
      </c>
      <c r="E470" s="64">
        <v>531828</v>
      </c>
      <c r="F470" t="s">
        <v>741</v>
      </c>
      <c r="H470" t="s">
        <v>706</v>
      </c>
      <c r="I470" s="64">
        <v>148823</v>
      </c>
    </row>
    <row r="471" spans="1:9" ht="12.75">
      <c r="A471" t="s">
        <v>549</v>
      </c>
      <c r="B471" s="64">
        <v>569619</v>
      </c>
      <c r="E471" s="64">
        <v>532274</v>
      </c>
      <c r="F471" t="s">
        <v>249</v>
      </c>
      <c r="H471" t="s">
        <v>742</v>
      </c>
      <c r="I471" s="64">
        <v>9002680</v>
      </c>
    </row>
    <row r="472" spans="1:9" ht="12.75">
      <c r="A472" s="67" t="s">
        <v>551</v>
      </c>
      <c r="B472" s="64">
        <v>2832408</v>
      </c>
      <c r="E472" s="64">
        <v>534521</v>
      </c>
      <c r="F472" t="s">
        <v>340</v>
      </c>
      <c r="H472" t="s">
        <v>743</v>
      </c>
      <c r="I472" s="64">
        <v>6112761</v>
      </c>
    </row>
    <row r="473" spans="1:9" ht="12.75">
      <c r="A473" t="s">
        <v>125</v>
      </c>
      <c r="B473" s="64">
        <v>7440439</v>
      </c>
      <c r="E473" s="64">
        <v>540590</v>
      </c>
      <c r="F473" t="s">
        <v>113</v>
      </c>
      <c r="H473" t="s">
        <v>173</v>
      </c>
      <c r="I473" s="64">
        <v>7487947</v>
      </c>
    </row>
    <row r="474" spans="1:9" ht="12.75">
      <c r="A474" t="s">
        <v>128</v>
      </c>
      <c r="B474" s="64">
        <v>13765190</v>
      </c>
      <c r="E474" s="64">
        <v>540738</v>
      </c>
      <c r="F474" t="s">
        <v>118</v>
      </c>
      <c r="H474" t="s">
        <v>176</v>
      </c>
      <c r="I474" s="64">
        <v>7439976</v>
      </c>
    </row>
    <row r="475" spans="1:9" ht="12.75">
      <c r="A475" t="s">
        <v>554</v>
      </c>
      <c r="B475" s="64">
        <v>156627</v>
      </c>
      <c r="E475" s="64">
        <v>540841</v>
      </c>
      <c r="F475" t="s">
        <v>77</v>
      </c>
      <c r="H475" t="s">
        <v>740</v>
      </c>
      <c r="I475" s="64">
        <v>531760</v>
      </c>
    </row>
    <row r="476" spans="1:9" ht="12.75">
      <c r="A476" t="s">
        <v>556</v>
      </c>
      <c r="B476" s="64">
        <v>105602</v>
      </c>
      <c r="E476" s="64">
        <v>540885</v>
      </c>
      <c r="F476" t="s">
        <v>744</v>
      </c>
      <c r="H476" t="s">
        <v>459</v>
      </c>
      <c r="I476" s="64">
        <v>72333</v>
      </c>
    </row>
    <row r="477" spans="1:9" ht="12.75">
      <c r="A477" t="s">
        <v>416</v>
      </c>
      <c r="B477" s="64">
        <v>63252</v>
      </c>
      <c r="E477" s="64">
        <v>541413</v>
      </c>
      <c r="F477" t="s">
        <v>675</v>
      </c>
      <c r="H477" t="s">
        <v>745</v>
      </c>
      <c r="I477" s="64">
        <v>3963959</v>
      </c>
    </row>
    <row r="478" spans="1:9" ht="12.75">
      <c r="A478" t="s">
        <v>63</v>
      </c>
      <c r="B478" s="64">
        <v>1050</v>
      </c>
      <c r="E478" s="64">
        <v>541731</v>
      </c>
      <c r="F478" t="s">
        <v>127</v>
      </c>
      <c r="H478" t="s">
        <v>467</v>
      </c>
      <c r="I478" s="64">
        <v>74828</v>
      </c>
    </row>
    <row r="479" spans="1:9" ht="12.75">
      <c r="A479" s="67" t="s">
        <v>313</v>
      </c>
      <c r="B479" s="64">
        <v>75150</v>
      </c>
      <c r="E479" s="64">
        <v>542881</v>
      </c>
      <c r="F479" t="s">
        <v>534</v>
      </c>
      <c r="H479" t="s">
        <v>438</v>
      </c>
      <c r="I479" s="64">
        <v>67561</v>
      </c>
    </row>
    <row r="480" spans="1:9" ht="12.75">
      <c r="A480" t="s">
        <v>560</v>
      </c>
      <c r="B480" s="64">
        <v>630080</v>
      </c>
      <c r="E480" s="64">
        <v>546883</v>
      </c>
      <c r="F480" t="s">
        <v>393</v>
      </c>
      <c r="H480" t="s">
        <v>395</v>
      </c>
      <c r="I480" s="64">
        <v>60560</v>
      </c>
    </row>
    <row r="481" spans="1:9" ht="12.75">
      <c r="A481" s="67" t="s">
        <v>236</v>
      </c>
      <c r="B481" s="64">
        <v>42101</v>
      </c>
      <c r="E481" s="64">
        <v>554132</v>
      </c>
      <c r="F481" t="s">
        <v>164</v>
      </c>
      <c r="H481" t="s">
        <v>375</v>
      </c>
      <c r="I481" s="64">
        <v>59052</v>
      </c>
    </row>
    <row r="482" spans="1:9" ht="12.75">
      <c r="A482" t="s">
        <v>316</v>
      </c>
      <c r="B482" s="64">
        <v>56235</v>
      </c>
      <c r="E482" s="64">
        <v>555840</v>
      </c>
      <c r="F482" t="s">
        <v>148</v>
      </c>
      <c r="H482" t="s">
        <v>746</v>
      </c>
      <c r="I482" s="64">
        <v>15475566</v>
      </c>
    </row>
    <row r="483" spans="1:9" ht="12.75">
      <c r="A483" t="s">
        <v>510</v>
      </c>
      <c r="B483" s="64">
        <v>75730</v>
      </c>
      <c r="E483" s="64">
        <v>556525</v>
      </c>
      <c r="F483" t="s">
        <v>701</v>
      </c>
      <c r="H483" t="s">
        <v>460</v>
      </c>
      <c r="I483" s="64">
        <v>72435</v>
      </c>
    </row>
    <row r="484" spans="1:9" ht="12.75">
      <c r="A484" t="s">
        <v>568</v>
      </c>
      <c r="B484" s="64">
        <v>463581</v>
      </c>
      <c r="E484" s="64">
        <v>563473</v>
      </c>
      <c r="F484" t="s">
        <v>315</v>
      </c>
      <c r="H484" t="s">
        <v>462</v>
      </c>
      <c r="I484" s="64">
        <v>96333</v>
      </c>
    </row>
    <row r="485" spans="1:9" ht="12.75">
      <c r="A485" t="s">
        <v>571</v>
      </c>
      <c r="B485" s="64">
        <v>41575944</v>
      </c>
      <c r="E485" s="64">
        <v>564250</v>
      </c>
      <c r="F485" t="s">
        <v>665</v>
      </c>
      <c r="H485" t="s">
        <v>464</v>
      </c>
      <c r="I485" s="64">
        <v>74839</v>
      </c>
    </row>
    <row r="486" spans="1:9" ht="12.75">
      <c r="A486" t="s">
        <v>66</v>
      </c>
      <c r="B486" s="64">
        <v>1055</v>
      </c>
      <c r="E486" s="64">
        <v>569619</v>
      </c>
      <c r="F486" t="s">
        <v>549</v>
      </c>
      <c r="H486" t="s">
        <v>466</v>
      </c>
      <c r="I486" s="64">
        <v>74873</v>
      </c>
    </row>
    <row r="487" spans="1:9" ht="12.75">
      <c r="A487" t="s">
        <v>575</v>
      </c>
      <c r="B487" s="64">
        <v>120809</v>
      </c>
      <c r="E487" s="64">
        <v>569642</v>
      </c>
      <c r="F487" t="s">
        <v>546</v>
      </c>
      <c r="H487" s="67" t="s">
        <v>455</v>
      </c>
      <c r="I487" s="64">
        <v>71556</v>
      </c>
    </row>
    <row r="488" spans="1:9" ht="12.75">
      <c r="A488" s="67" t="s">
        <v>69</v>
      </c>
      <c r="B488" s="64">
        <v>1056</v>
      </c>
      <c r="E488" s="64">
        <v>584849</v>
      </c>
      <c r="F488" t="s">
        <v>747</v>
      </c>
      <c r="H488" t="s">
        <v>56</v>
      </c>
      <c r="I488" s="64">
        <v>78933</v>
      </c>
    </row>
    <row r="489" spans="1:9" ht="12.75">
      <c r="A489" t="s">
        <v>579</v>
      </c>
      <c r="B489" s="64">
        <v>474259</v>
      </c>
      <c r="E489" s="64">
        <v>590965</v>
      </c>
      <c r="F489" t="s">
        <v>748</v>
      </c>
      <c r="H489" t="s">
        <v>390</v>
      </c>
      <c r="I489" s="64">
        <v>60344</v>
      </c>
    </row>
    <row r="490" spans="1:9" ht="12.75">
      <c r="A490" t="s">
        <v>581</v>
      </c>
      <c r="B490" s="64">
        <v>133904</v>
      </c>
      <c r="E490" s="64">
        <v>592621</v>
      </c>
      <c r="F490" t="s">
        <v>749</v>
      </c>
      <c r="H490" t="s">
        <v>469</v>
      </c>
      <c r="I490" s="64">
        <v>74884</v>
      </c>
    </row>
    <row r="491" spans="1:9" ht="12.75">
      <c r="A491" t="s">
        <v>582</v>
      </c>
      <c r="B491" s="64">
        <v>305033</v>
      </c>
      <c r="E491" s="64">
        <v>593602</v>
      </c>
      <c r="F491" t="s">
        <v>533</v>
      </c>
      <c r="H491" t="s">
        <v>82</v>
      </c>
      <c r="I491" s="64">
        <v>108101</v>
      </c>
    </row>
    <row r="492" spans="1:9" ht="12.75">
      <c r="A492" t="s">
        <v>346</v>
      </c>
      <c r="B492" s="64">
        <v>56757</v>
      </c>
      <c r="E492" s="64">
        <v>593748</v>
      </c>
      <c r="F492" t="s">
        <v>472</v>
      </c>
      <c r="H492" t="s">
        <v>471</v>
      </c>
      <c r="I492" s="64">
        <v>624839</v>
      </c>
    </row>
    <row r="493" spans="1:9" ht="12.75">
      <c r="A493" t="s">
        <v>584</v>
      </c>
      <c r="B493" s="64">
        <v>1620219</v>
      </c>
      <c r="E493" s="64">
        <v>595335</v>
      </c>
      <c r="F493" t="s">
        <v>739</v>
      </c>
      <c r="H493" t="s">
        <v>472</v>
      </c>
      <c r="I493" s="64">
        <v>593748</v>
      </c>
    </row>
    <row r="494" spans="1:9" ht="12.75">
      <c r="A494" t="s">
        <v>586</v>
      </c>
      <c r="B494" s="64">
        <v>143500</v>
      </c>
      <c r="E494" s="64">
        <v>602879</v>
      </c>
      <c r="F494" t="s">
        <v>367</v>
      </c>
      <c r="H494" t="s">
        <v>474</v>
      </c>
      <c r="I494" s="64">
        <v>80626</v>
      </c>
    </row>
    <row r="495" spans="1:9" ht="12.75">
      <c r="A495" t="s">
        <v>588</v>
      </c>
      <c r="B495" s="64">
        <v>6164983</v>
      </c>
      <c r="E495" s="64">
        <v>606202</v>
      </c>
      <c r="F495" t="s">
        <v>234</v>
      </c>
      <c r="H495" t="s">
        <v>429</v>
      </c>
      <c r="I495" s="64">
        <v>66273</v>
      </c>
    </row>
    <row r="496" spans="1:9" ht="12.75">
      <c r="A496" t="s">
        <v>589</v>
      </c>
      <c r="B496" s="64">
        <v>115286</v>
      </c>
      <c r="E496" s="64">
        <v>607578</v>
      </c>
      <c r="F496" t="s">
        <v>273</v>
      </c>
      <c r="H496" t="s">
        <v>478</v>
      </c>
      <c r="I496" s="64">
        <v>1634044</v>
      </c>
    </row>
    <row r="497" spans="1:9" ht="12.75">
      <c r="A497" t="s">
        <v>516</v>
      </c>
      <c r="B497" s="64">
        <v>76131</v>
      </c>
      <c r="E497" s="64">
        <v>608731</v>
      </c>
      <c r="F497" t="s">
        <v>710</v>
      </c>
      <c r="H497" t="s">
        <v>748</v>
      </c>
      <c r="I497" s="64">
        <v>590965</v>
      </c>
    </row>
    <row r="498" spans="1:9" ht="12.75">
      <c r="A498" t="s">
        <v>592</v>
      </c>
      <c r="B498" s="69">
        <v>108000000</v>
      </c>
      <c r="E498" s="64">
        <v>613354</v>
      </c>
      <c r="F498" t="s">
        <v>750</v>
      </c>
      <c r="H498" t="s">
        <v>749</v>
      </c>
      <c r="I498" s="64">
        <v>592621</v>
      </c>
    </row>
    <row r="499" spans="1:9" ht="12.75">
      <c r="A499" t="s">
        <v>319</v>
      </c>
      <c r="B499" s="64">
        <v>7782505</v>
      </c>
      <c r="E499" s="64">
        <v>615054</v>
      </c>
      <c r="F499" t="s">
        <v>213</v>
      </c>
      <c r="H499" t="s">
        <v>473</v>
      </c>
      <c r="I499" s="64">
        <v>74953</v>
      </c>
    </row>
    <row r="500" spans="1:9" ht="12.75">
      <c r="A500" t="s">
        <v>322</v>
      </c>
      <c r="B500" s="64">
        <v>10049044</v>
      </c>
      <c r="E500" s="64">
        <v>615532</v>
      </c>
      <c r="F500" t="s">
        <v>751</v>
      </c>
      <c r="H500" t="s">
        <v>482</v>
      </c>
      <c r="I500" s="64">
        <v>75092</v>
      </c>
    </row>
    <row r="501" spans="1:9" ht="12.75">
      <c r="A501" t="s">
        <v>539</v>
      </c>
      <c r="B501" s="64">
        <v>79118</v>
      </c>
      <c r="E501" s="64">
        <v>621647</v>
      </c>
      <c r="F501" t="s">
        <v>752</v>
      </c>
      <c r="H501" t="s">
        <v>631</v>
      </c>
      <c r="I501" s="64">
        <v>101688</v>
      </c>
    </row>
    <row r="502" spans="1:9" ht="12.75">
      <c r="A502" t="s">
        <v>324</v>
      </c>
      <c r="B502" s="64">
        <v>108907</v>
      </c>
      <c r="E502" s="64">
        <v>624839</v>
      </c>
      <c r="F502" t="s">
        <v>471</v>
      </c>
      <c r="H502" t="s">
        <v>366</v>
      </c>
      <c r="I502" s="64">
        <v>58184</v>
      </c>
    </row>
    <row r="503" spans="1:9" ht="12.75">
      <c r="A503" t="s">
        <v>72</v>
      </c>
      <c r="B503" s="64">
        <v>1058</v>
      </c>
      <c r="E503" s="64">
        <v>629141</v>
      </c>
      <c r="F503" t="s">
        <v>405</v>
      </c>
      <c r="H503" t="s">
        <v>332</v>
      </c>
      <c r="I503" s="64">
        <v>56042</v>
      </c>
    </row>
    <row r="504" spans="1:9" ht="12.75">
      <c r="A504" t="s">
        <v>596</v>
      </c>
      <c r="B504" s="64">
        <v>124481</v>
      </c>
      <c r="E504" s="64">
        <v>630080</v>
      </c>
      <c r="F504" t="s">
        <v>560</v>
      </c>
      <c r="H504" t="s">
        <v>753</v>
      </c>
      <c r="I504" s="64">
        <v>9006422</v>
      </c>
    </row>
    <row r="505" spans="1:9" ht="12.75">
      <c r="A505" t="s">
        <v>495</v>
      </c>
      <c r="B505" s="64">
        <v>75456</v>
      </c>
      <c r="E505" s="64">
        <v>630933</v>
      </c>
      <c r="F505" t="s">
        <v>657</v>
      </c>
      <c r="H505" t="s">
        <v>731</v>
      </c>
      <c r="I505" s="64">
        <v>443481</v>
      </c>
    </row>
    <row r="506" spans="1:9" ht="12.75">
      <c r="A506" t="s">
        <v>329</v>
      </c>
      <c r="B506" s="64">
        <v>67663</v>
      </c>
      <c r="E506" s="64">
        <v>636215</v>
      </c>
      <c r="F506" t="s">
        <v>754</v>
      </c>
      <c r="H506" t="s">
        <v>590</v>
      </c>
      <c r="I506" s="64">
        <v>90948</v>
      </c>
    </row>
    <row r="507" spans="1:9" ht="12.75">
      <c r="A507" t="s">
        <v>78</v>
      </c>
      <c r="B507" s="64">
        <v>1060</v>
      </c>
      <c r="E507" s="64">
        <v>680319</v>
      </c>
      <c r="F507" t="s">
        <v>713</v>
      </c>
      <c r="H507" t="s">
        <v>755</v>
      </c>
      <c r="I507" s="64">
        <v>59467968</v>
      </c>
    </row>
    <row r="508" spans="1:9" ht="12.75">
      <c r="A508" t="s">
        <v>80</v>
      </c>
      <c r="B508" s="64">
        <v>1065</v>
      </c>
      <c r="E508" s="64">
        <v>712685</v>
      </c>
      <c r="F508" t="s">
        <v>243</v>
      </c>
      <c r="H508" t="s">
        <v>85</v>
      </c>
      <c r="I508" s="64">
        <v>108101</v>
      </c>
    </row>
    <row r="509" spans="1:9" ht="12.75">
      <c r="A509" t="s">
        <v>513</v>
      </c>
      <c r="B509" s="64">
        <v>76062</v>
      </c>
      <c r="E509" s="64">
        <v>759739</v>
      </c>
      <c r="F509" t="s">
        <v>756</v>
      </c>
      <c r="H509" t="s">
        <v>150</v>
      </c>
      <c r="I509" s="64">
        <v>1136</v>
      </c>
    </row>
    <row r="510" spans="1:9" ht="12.75">
      <c r="A510" t="s">
        <v>600</v>
      </c>
      <c r="B510" s="64">
        <v>126998</v>
      </c>
      <c r="E510" s="64">
        <v>764410</v>
      </c>
      <c r="F510" t="s">
        <v>136</v>
      </c>
      <c r="H510" t="s">
        <v>147</v>
      </c>
      <c r="I510" s="64">
        <v>1135</v>
      </c>
    </row>
    <row r="511" spans="1:9" ht="12.75">
      <c r="A511" t="s">
        <v>602</v>
      </c>
      <c r="B511" s="64">
        <v>1897456</v>
      </c>
      <c r="E511" s="64">
        <v>765344</v>
      </c>
      <c r="F511" t="s">
        <v>700</v>
      </c>
      <c r="H511" t="s">
        <v>153</v>
      </c>
      <c r="I511" s="64">
        <v>1140</v>
      </c>
    </row>
    <row r="512" spans="1:9" ht="12.75">
      <c r="A512" t="s">
        <v>131</v>
      </c>
      <c r="B512" s="64">
        <v>7440473</v>
      </c>
      <c r="E512" s="64">
        <v>794934</v>
      </c>
      <c r="F512" t="s">
        <v>757</v>
      </c>
      <c r="H512" t="s">
        <v>758</v>
      </c>
      <c r="I512" s="64">
        <v>2385855</v>
      </c>
    </row>
    <row r="513" spans="1:9" ht="12.75">
      <c r="A513" t="s">
        <v>134</v>
      </c>
      <c r="B513" s="64">
        <v>1333820</v>
      </c>
      <c r="E513" s="64">
        <v>811972</v>
      </c>
      <c r="F513" t="s">
        <v>43</v>
      </c>
      <c r="H513" t="s">
        <v>759</v>
      </c>
      <c r="I513" s="64">
        <v>62015398</v>
      </c>
    </row>
    <row r="514" spans="1:9" ht="12.75">
      <c r="A514" t="s">
        <v>137</v>
      </c>
      <c r="B514" s="64">
        <v>18540299</v>
      </c>
      <c r="E514" s="64">
        <v>822060</v>
      </c>
      <c r="F514" t="s">
        <v>712</v>
      </c>
      <c r="H514" t="s">
        <v>257</v>
      </c>
      <c r="I514" s="64">
        <v>50077</v>
      </c>
    </row>
    <row r="515" spans="1:9" ht="12.75">
      <c r="A515" t="s">
        <v>331</v>
      </c>
      <c r="B515" s="64">
        <v>218019</v>
      </c>
      <c r="E515" s="64">
        <v>838880</v>
      </c>
      <c r="F515" t="s">
        <v>333</v>
      </c>
      <c r="H515" t="s">
        <v>760</v>
      </c>
      <c r="I515" s="64">
        <v>70476823</v>
      </c>
    </row>
    <row r="516" spans="1:9" ht="12.75">
      <c r="A516" t="s">
        <v>574</v>
      </c>
      <c r="B516" s="64">
        <v>87296</v>
      </c>
      <c r="E516" s="64">
        <v>846491</v>
      </c>
      <c r="F516" t="s">
        <v>732</v>
      </c>
      <c r="H516" t="s">
        <v>179</v>
      </c>
      <c r="I516" s="64">
        <v>1313275</v>
      </c>
    </row>
    <row r="517" spans="1:9" ht="12.75">
      <c r="A517" s="67" t="s">
        <v>604</v>
      </c>
      <c r="B517" s="64">
        <v>15663271</v>
      </c>
      <c r="E517" s="64">
        <v>846504</v>
      </c>
      <c r="F517" t="s">
        <v>761</v>
      </c>
      <c r="H517" t="s">
        <v>727</v>
      </c>
      <c r="I517" s="64">
        <v>315220</v>
      </c>
    </row>
    <row r="518" spans="1:9" ht="12.75">
      <c r="A518" t="s">
        <v>605</v>
      </c>
      <c r="B518" s="64">
        <v>6358538</v>
      </c>
      <c r="E518" s="64">
        <v>919164</v>
      </c>
      <c r="F518" t="s">
        <v>167</v>
      </c>
      <c r="H518" t="s">
        <v>735</v>
      </c>
      <c r="I518" s="64">
        <v>505602</v>
      </c>
    </row>
    <row r="519" spans="1:9" ht="12.75">
      <c r="A519" t="s">
        <v>275</v>
      </c>
      <c r="B519" s="64">
        <v>50419</v>
      </c>
      <c r="E519" s="64">
        <v>924163</v>
      </c>
      <c r="F519" t="s">
        <v>762</v>
      </c>
      <c r="H519" t="s">
        <v>483</v>
      </c>
      <c r="I519" s="64">
        <v>108383</v>
      </c>
    </row>
    <row r="520" spans="1:9" ht="12.75">
      <c r="A520" t="s">
        <v>606</v>
      </c>
      <c r="B520" s="64">
        <v>8007452</v>
      </c>
      <c r="E520" s="64">
        <v>924425</v>
      </c>
      <c r="F520" t="s">
        <v>763</v>
      </c>
      <c r="H520" t="s">
        <v>750</v>
      </c>
      <c r="I520" s="64">
        <v>613354</v>
      </c>
    </row>
    <row r="521" spans="1:9" ht="12.75">
      <c r="A521" t="s">
        <v>140</v>
      </c>
      <c r="B521" s="64">
        <v>7440484</v>
      </c>
      <c r="E521" s="64">
        <v>930552</v>
      </c>
      <c r="F521" t="s">
        <v>764</v>
      </c>
      <c r="H521" t="s">
        <v>680</v>
      </c>
      <c r="I521" s="64">
        <v>121697</v>
      </c>
    </row>
    <row r="522" spans="1:9" ht="12.75">
      <c r="A522" t="s">
        <v>83</v>
      </c>
      <c r="B522" s="64">
        <v>1068</v>
      </c>
      <c r="E522" s="64">
        <v>961115</v>
      </c>
      <c r="F522" t="s">
        <v>765</v>
      </c>
      <c r="H522" t="s">
        <v>741</v>
      </c>
      <c r="I522" s="64">
        <v>531828</v>
      </c>
    </row>
    <row r="523" spans="1:9" ht="12.75">
      <c r="A523" t="s">
        <v>143</v>
      </c>
      <c r="B523" s="64">
        <v>7440508</v>
      </c>
      <c r="E523" s="64">
        <v>989388</v>
      </c>
      <c r="F523" t="s">
        <v>548</v>
      </c>
      <c r="H523" t="s">
        <v>766</v>
      </c>
      <c r="I523" s="64">
        <v>86220420</v>
      </c>
    </row>
    <row r="524" spans="1:9" ht="12.75">
      <c r="A524" t="s">
        <v>86</v>
      </c>
      <c r="B524" s="64">
        <v>1070</v>
      </c>
      <c r="E524" s="64">
        <v>1024573</v>
      </c>
      <c r="F524" t="s">
        <v>707</v>
      </c>
      <c r="H524" t="s">
        <v>767</v>
      </c>
      <c r="I524" s="64">
        <v>3771195</v>
      </c>
    </row>
    <row r="525" spans="1:9" ht="12.75">
      <c r="A525" t="s">
        <v>334</v>
      </c>
      <c r="B525" s="64">
        <v>1319773</v>
      </c>
      <c r="E525" s="64">
        <v>1120714</v>
      </c>
      <c r="F525" t="s">
        <v>130</v>
      </c>
      <c r="H525" t="s">
        <v>59</v>
      </c>
      <c r="I525" s="64">
        <v>91203</v>
      </c>
    </row>
    <row r="526" spans="1:9" ht="12.75">
      <c r="A526" s="67" t="s">
        <v>608</v>
      </c>
      <c r="B526" s="64">
        <v>4170303</v>
      </c>
      <c r="E526" s="64">
        <v>1163195</v>
      </c>
      <c r="F526" t="s">
        <v>632</v>
      </c>
      <c r="H526" s="67" t="s">
        <v>452</v>
      </c>
      <c r="I526" s="64">
        <v>71363</v>
      </c>
    </row>
    <row r="527" spans="1:9" ht="12.75">
      <c r="A527" t="s">
        <v>336</v>
      </c>
      <c r="B527" s="64">
        <v>98828</v>
      </c>
      <c r="E527" s="64">
        <v>1271289</v>
      </c>
      <c r="F527" t="s">
        <v>205</v>
      </c>
      <c r="H527" t="s">
        <v>674</v>
      </c>
      <c r="I527" s="64">
        <v>117840</v>
      </c>
    </row>
    <row r="528" spans="1:9" ht="12.75">
      <c r="A528" t="s">
        <v>547</v>
      </c>
      <c r="B528" s="64">
        <v>80159</v>
      </c>
      <c r="E528" s="64">
        <v>1309644</v>
      </c>
      <c r="F528" t="s">
        <v>106</v>
      </c>
      <c r="H528" t="s">
        <v>768</v>
      </c>
      <c r="I528" s="64">
        <v>1405103</v>
      </c>
    </row>
    <row r="529" spans="1:9" ht="12.75">
      <c r="A529" t="s">
        <v>339</v>
      </c>
      <c r="B529" s="64">
        <v>135206</v>
      </c>
      <c r="E529" s="64">
        <v>1310732</v>
      </c>
      <c r="F529" t="s">
        <v>512</v>
      </c>
      <c r="H529" t="s">
        <v>769</v>
      </c>
      <c r="I529" s="64">
        <v>56391572</v>
      </c>
    </row>
    <row r="530" spans="1:9" ht="12.75">
      <c r="A530" t="s">
        <v>611</v>
      </c>
      <c r="B530" s="64">
        <v>21725462</v>
      </c>
      <c r="E530" s="64">
        <v>1313275</v>
      </c>
      <c r="F530" t="s">
        <v>179</v>
      </c>
      <c r="H530" t="s">
        <v>182</v>
      </c>
      <c r="I530" s="64">
        <v>7440020</v>
      </c>
    </row>
    <row r="531" spans="1:9" ht="12.75">
      <c r="A531" t="s">
        <v>89</v>
      </c>
      <c r="B531" s="64">
        <v>1073</v>
      </c>
      <c r="E531" s="64">
        <v>1313991</v>
      </c>
      <c r="F531" t="s">
        <v>197</v>
      </c>
      <c r="H531" t="s">
        <v>185</v>
      </c>
      <c r="I531" s="64">
        <v>373024</v>
      </c>
    </row>
    <row r="532" spans="1:9" ht="12.75">
      <c r="A532" s="67" t="s">
        <v>343</v>
      </c>
      <c r="B532" s="64">
        <v>57125</v>
      </c>
      <c r="E532" s="64">
        <v>1314132</v>
      </c>
      <c r="F532" t="s">
        <v>241</v>
      </c>
      <c r="H532" t="s">
        <v>188</v>
      </c>
      <c r="I532" s="64">
        <v>3333673</v>
      </c>
    </row>
    <row r="533" spans="1:9" ht="12.75">
      <c r="A533" t="s">
        <v>612</v>
      </c>
      <c r="B533" s="64">
        <v>14901087</v>
      </c>
      <c r="E533" s="64">
        <v>1314201</v>
      </c>
      <c r="F533" t="s">
        <v>226</v>
      </c>
      <c r="H533" t="s">
        <v>191</v>
      </c>
      <c r="I533" s="64">
        <v>13463393</v>
      </c>
    </row>
    <row r="534" spans="1:9" ht="12.75">
      <c r="A534" t="s">
        <v>345</v>
      </c>
      <c r="B534" s="64">
        <v>110827</v>
      </c>
      <c r="E534" s="64">
        <v>1314563</v>
      </c>
      <c r="F534" t="s">
        <v>770</v>
      </c>
      <c r="H534" t="s">
        <v>194</v>
      </c>
      <c r="I534" s="64">
        <v>12054487</v>
      </c>
    </row>
    <row r="535" spans="1:9" ht="12.75">
      <c r="A535" s="67" t="s">
        <v>614</v>
      </c>
      <c r="B535" s="64">
        <v>108930</v>
      </c>
      <c r="E535" s="64">
        <v>1314621</v>
      </c>
      <c r="F535" t="s">
        <v>235</v>
      </c>
      <c r="H535" t="s">
        <v>197</v>
      </c>
      <c r="I535" s="64">
        <v>1313991</v>
      </c>
    </row>
    <row r="536" spans="1:9" ht="12.75">
      <c r="A536" t="s">
        <v>434</v>
      </c>
      <c r="B536" s="64">
        <v>66819</v>
      </c>
      <c r="E536" s="64">
        <v>1319773</v>
      </c>
      <c r="F536" t="s">
        <v>334</v>
      </c>
      <c r="H536" t="s">
        <v>155</v>
      </c>
      <c r="I536" s="64">
        <v>1146</v>
      </c>
    </row>
    <row r="537" spans="1:9" ht="12.75">
      <c r="A537" s="67" t="s">
        <v>260</v>
      </c>
      <c r="B537" s="64">
        <v>50180</v>
      </c>
      <c r="E537" s="64">
        <v>1330207</v>
      </c>
      <c r="F537" t="s">
        <v>71</v>
      </c>
      <c r="H537" t="s">
        <v>202</v>
      </c>
      <c r="I537" s="64">
        <v>12035722</v>
      </c>
    </row>
    <row r="538" spans="1:9" ht="12.75">
      <c r="A538" t="s">
        <v>617</v>
      </c>
      <c r="B538" s="64">
        <v>13121705</v>
      </c>
      <c r="E538" s="64">
        <v>1332214</v>
      </c>
      <c r="F538" t="s">
        <v>265</v>
      </c>
      <c r="H538" t="s">
        <v>205</v>
      </c>
      <c r="I538" s="64">
        <v>1271289</v>
      </c>
    </row>
    <row r="539" spans="1:9" ht="12.75">
      <c r="A539" s="67" t="s">
        <v>619</v>
      </c>
      <c r="B539" s="64">
        <v>147944</v>
      </c>
      <c r="E539" s="64">
        <v>1333820</v>
      </c>
      <c r="F539" t="s">
        <v>134</v>
      </c>
      <c r="H539" t="s">
        <v>311</v>
      </c>
      <c r="I539" s="64">
        <v>54115</v>
      </c>
    </row>
    <row r="540" spans="1:9" ht="12.75">
      <c r="A540" t="s">
        <v>621</v>
      </c>
      <c r="B540" s="64">
        <v>3468631</v>
      </c>
      <c r="E540" s="64">
        <v>1335326</v>
      </c>
      <c r="F540" t="s">
        <v>161</v>
      </c>
      <c r="H540" t="s">
        <v>401</v>
      </c>
      <c r="I540" s="64">
        <v>61574</v>
      </c>
    </row>
    <row r="541" spans="1:9" ht="12.75">
      <c r="A541" t="s">
        <v>553</v>
      </c>
      <c r="B541" s="64">
        <v>81889</v>
      </c>
      <c r="E541" s="64">
        <v>1335871</v>
      </c>
      <c r="F541" t="s">
        <v>711</v>
      </c>
      <c r="H541" t="s">
        <v>484</v>
      </c>
      <c r="I541" s="64">
        <v>7697372</v>
      </c>
    </row>
    <row r="542" spans="1:9" ht="12.75">
      <c r="A542" t="s">
        <v>622</v>
      </c>
      <c r="B542" s="64">
        <v>2092560</v>
      </c>
      <c r="E542" s="64">
        <v>1336363</v>
      </c>
      <c r="F542" t="s">
        <v>594</v>
      </c>
      <c r="H542" t="s">
        <v>157</v>
      </c>
      <c r="I542" s="64">
        <v>1148</v>
      </c>
    </row>
    <row r="543" spans="1:9" ht="12.75">
      <c r="A543" t="s">
        <v>623</v>
      </c>
      <c r="B543" s="64">
        <v>5160021</v>
      </c>
      <c r="E543" s="64">
        <v>1344281</v>
      </c>
      <c r="F543" t="s">
        <v>100</v>
      </c>
      <c r="H543" t="s">
        <v>771</v>
      </c>
      <c r="I543" s="64">
        <v>18662538</v>
      </c>
    </row>
    <row r="544" spans="1:9" ht="12.75">
      <c r="A544" t="s">
        <v>624</v>
      </c>
      <c r="B544" s="64">
        <v>4342034</v>
      </c>
      <c r="E544" s="64">
        <v>1405103</v>
      </c>
      <c r="F544" t="s">
        <v>768</v>
      </c>
      <c r="H544" t="s">
        <v>613</v>
      </c>
      <c r="I544" s="64">
        <v>98953</v>
      </c>
    </row>
    <row r="545" spans="1:9" ht="12.75">
      <c r="A545" t="s">
        <v>626</v>
      </c>
      <c r="B545" s="64">
        <v>1596845</v>
      </c>
      <c r="E545" s="64">
        <v>1464535</v>
      </c>
      <c r="F545" t="s">
        <v>647</v>
      </c>
      <c r="H545" t="s">
        <v>772</v>
      </c>
      <c r="I545" s="64">
        <v>1836755</v>
      </c>
    </row>
    <row r="546" spans="1:9" ht="12.75">
      <c r="A546" s="67" t="s">
        <v>628</v>
      </c>
      <c r="B546" s="64">
        <v>17230885</v>
      </c>
      <c r="E546" s="64">
        <v>1582098</v>
      </c>
      <c r="F546" t="s">
        <v>773</v>
      </c>
      <c r="H546" t="s">
        <v>435</v>
      </c>
      <c r="I546" s="64">
        <v>67209</v>
      </c>
    </row>
    <row r="547" spans="1:9" ht="12.75">
      <c r="A547" t="s">
        <v>629</v>
      </c>
      <c r="B547" s="64">
        <v>20830813</v>
      </c>
      <c r="E547" s="64">
        <v>1596845</v>
      </c>
      <c r="F547" t="s">
        <v>626</v>
      </c>
      <c r="H547" t="s">
        <v>378</v>
      </c>
      <c r="I547" s="64">
        <v>59870</v>
      </c>
    </row>
    <row r="548" spans="1:9" ht="12.75">
      <c r="A548" t="s">
        <v>630</v>
      </c>
      <c r="B548" s="64">
        <v>23541506</v>
      </c>
      <c r="E548" s="64">
        <v>1615801</v>
      </c>
      <c r="F548" t="s">
        <v>115</v>
      </c>
      <c r="H548" t="s">
        <v>774</v>
      </c>
      <c r="I548" s="64">
        <v>10102440</v>
      </c>
    </row>
    <row r="549" spans="1:9" ht="12.75">
      <c r="A549" t="s">
        <v>266</v>
      </c>
      <c r="B549" s="64">
        <v>50293</v>
      </c>
      <c r="E549" s="64">
        <v>1620219</v>
      </c>
      <c r="F549" t="s">
        <v>584</v>
      </c>
      <c r="H549" t="s">
        <v>290</v>
      </c>
      <c r="I549" s="64">
        <v>51752</v>
      </c>
    </row>
    <row r="550" spans="1:9" ht="12.75">
      <c r="A550" t="s">
        <v>632</v>
      </c>
      <c r="B550" s="64">
        <v>1163195</v>
      </c>
      <c r="E550" s="64">
        <v>1634044</v>
      </c>
      <c r="F550" t="s">
        <v>478</v>
      </c>
      <c r="H550" t="s">
        <v>327</v>
      </c>
      <c r="I550" s="64">
        <v>55867</v>
      </c>
    </row>
    <row r="551" spans="1:9" ht="12.75">
      <c r="A551" t="s">
        <v>633</v>
      </c>
      <c r="B551" s="64">
        <v>117817</v>
      </c>
      <c r="E551" s="64">
        <v>1689845</v>
      </c>
      <c r="F551" t="s">
        <v>538</v>
      </c>
      <c r="H551" t="s">
        <v>722</v>
      </c>
      <c r="I551" s="64">
        <v>302705</v>
      </c>
    </row>
    <row r="552" spans="1:9" ht="12.75">
      <c r="A552" t="s">
        <v>92</v>
      </c>
      <c r="B552" s="64">
        <v>1075</v>
      </c>
      <c r="E552" s="64">
        <v>1694093</v>
      </c>
      <c r="F552" t="s">
        <v>514</v>
      </c>
      <c r="H552" t="s">
        <v>325</v>
      </c>
      <c r="I552" s="64">
        <v>55630</v>
      </c>
    </row>
    <row r="553" spans="1:9" ht="12.75">
      <c r="A553" t="s">
        <v>635</v>
      </c>
      <c r="B553" s="64">
        <v>2303164</v>
      </c>
      <c r="E553" s="64">
        <v>1746016</v>
      </c>
      <c r="F553" t="s">
        <v>199</v>
      </c>
      <c r="H553" t="s">
        <v>775</v>
      </c>
      <c r="I553" s="64">
        <v>10024972</v>
      </c>
    </row>
    <row r="554" spans="1:9" ht="12.75">
      <c r="A554" t="s">
        <v>95</v>
      </c>
      <c r="B554" s="64">
        <v>1078</v>
      </c>
      <c r="E554" s="64">
        <v>1836755</v>
      </c>
      <c r="F554" t="s">
        <v>772</v>
      </c>
      <c r="H554" t="s">
        <v>450</v>
      </c>
      <c r="I554" s="64">
        <v>70257</v>
      </c>
    </row>
    <row r="555" spans="1:9" ht="12.75">
      <c r="A555" t="s">
        <v>637</v>
      </c>
      <c r="B555" s="64">
        <v>334883</v>
      </c>
      <c r="E555" s="64">
        <v>1897456</v>
      </c>
      <c r="F555" t="s">
        <v>602</v>
      </c>
      <c r="H555" t="s">
        <v>763</v>
      </c>
      <c r="I555" s="64">
        <v>924425</v>
      </c>
    </row>
    <row r="556" spans="1:9" ht="12.75">
      <c r="A556" t="s">
        <v>348</v>
      </c>
      <c r="B556" s="64">
        <v>226368</v>
      </c>
      <c r="E556" s="64">
        <v>1937377</v>
      </c>
      <c r="F556" t="s">
        <v>661</v>
      </c>
      <c r="H556" t="s">
        <v>734</v>
      </c>
      <c r="I556" s="64">
        <v>494031</v>
      </c>
    </row>
    <row r="557" spans="1:9" ht="12.75">
      <c r="A557" t="s">
        <v>308</v>
      </c>
      <c r="B557" s="64">
        <v>53703</v>
      </c>
      <c r="E557" s="64">
        <v>2068782</v>
      </c>
      <c r="F557" t="s">
        <v>776</v>
      </c>
      <c r="H557" t="s">
        <v>320</v>
      </c>
      <c r="I557" s="64">
        <v>55185</v>
      </c>
    </row>
    <row r="558" spans="1:9" ht="12.75">
      <c r="A558" t="s">
        <v>351</v>
      </c>
      <c r="B558" s="64">
        <v>224420</v>
      </c>
      <c r="E558" s="64">
        <v>2092560</v>
      </c>
      <c r="F558" t="s">
        <v>622</v>
      </c>
      <c r="H558" t="s">
        <v>414</v>
      </c>
      <c r="I558" s="64">
        <v>62759</v>
      </c>
    </row>
    <row r="559" spans="1:9" ht="12.75">
      <c r="A559" t="s">
        <v>354</v>
      </c>
      <c r="B559" s="64">
        <v>192654</v>
      </c>
      <c r="E559" s="64">
        <v>2164172</v>
      </c>
      <c r="F559" t="s">
        <v>686</v>
      </c>
      <c r="H559" t="s">
        <v>762</v>
      </c>
      <c r="I559" s="64">
        <v>924163</v>
      </c>
    </row>
    <row r="560" spans="1:9" ht="12.75">
      <c r="A560" t="s">
        <v>357</v>
      </c>
      <c r="B560" s="64">
        <v>189640</v>
      </c>
      <c r="E560" s="64">
        <v>2234131</v>
      </c>
      <c r="F560" t="s">
        <v>777</v>
      </c>
      <c r="H560" t="s">
        <v>752</v>
      </c>
      <c r="I560" s="64">
        <v>621647</v>
      </c>
    </row>
    <row r="561" spans="1:9" ht="12.75">
      <c r="A561" t="s">
        <v>360</v>
      </c>
      <c r="B561" s="64">
        <v>189559</v>
      </c>
      <c r="E561" s="64">
        <v>2303164</v>
      </c>
      <c r="F561" t="s">
        <v>635</v>
      </c>
      <c r="H561" t="s">
        <v>570</v>
      </c>
      <c r="I561" s="64">
        <v>86306</v>
      </c>
    </row>
    <row r="562" spans="1:9" ht="12.75">
      <c r="A562" t="s">
        <v>363</v>
      </c>
      <c r="B562" s="64">
        <v>191300</v>
      </c>
      <c r="E562" s="64">
        <v>2385855</v>
      </c>
      <c r="F562" t="s">
        <v>758</v>
      </c>
      <c r="H562" t="s">
        <v>778</v>
      </c>
      <c r="I562" s="64">
        <v>10595956</v>
      </c>
    </row>
    <row r="563" spans="1:9" ht="12.75">
      <c r="A563" t="s">
        <v>557</v>
      </c>
      <c r="B563" s="64">
        <v>132649</v>
      </c>
      <c r="E563" s="64">
        <v>2475458</v>
      </c>
      <c r="F563" t="s">
        <v>664</v>
      </c>
      <c r="H563" t="s">
        <v>779</v>
      </c>
      <c r="I563" s="64">
        <v>4549400</v>
      </c>
    </row>
    <row r="564" spans="1:9" ht="12.75">
      <c r="A564" t="s">
        <v>98</v>
      </c>
      <c r="B564" s="64">
        <v>1080</v>
      </c>
      <c r="E564" s="64">
        <v>2551624</v>
      </c>
      <c r="F564" t="s">
        <v>780</v>
      </c>
      <c r="H564" t="s">
        <v>381</v>
      </c>
      <c r="I564" s="64">
        <v>59892</v>
      </c>
    </row>
    <row r="565" spans="1:9" ht="12.75">
      <c r="A565" t="s">
        <v>559</v>
      </c>
      <c r="B565" s="64">
        <v>84742</v>
      </c>
      <c r="E565" s="64">
        <v>2602462</v>
      </c>
      <c r="F565" t="s">
        <v>662</v>
      </c>
      <c r="H565" t="s">
        <v>756</v>
      </c>
      <c r="I565" s="64">
        <v>759739</v>
      </c>
    </row>
    <row r="566" spans="1:9" ht="12.75">
      <c r="A566" t="s">
        <v>644</v>
      </c>
      <c r="B566" s="64">
        <v>25321226</v>
      </c>
      <c r="E566" s="64">
        <v>2646175</v>
      </c>
      <c r="F566" t="s">
        <v>781</v>
      </c>
      <c r="H566" t="s">
        <v>751</v>
      </c>
      <c r="I566" s="64">
        <v>615532</v>
      </c>
    </row>
    <row r="567" spans="1:9" ht="12.75">
      <c r="A567" t="s">
        <v>509</v>
      </c>
      <c r="B567" s="64">
        <v>75718</v>
      </c>
      <c r="E567" s="64">
        <v>2784943</v>
      </c>
      <c r="F567" t="s">
        <v>705</v>
      </c>
      <c r="H567" t="s">
        <v>782</v>
      </c>
      <c r="I567" s="64">
        <v>16543558</v>
      </c>
    </row>
    <row r="568" spans="1:9" ht="12.75">
      <c r="A568" s="67" t="s">
        <v>463</v>
      </c>
      <c r="B568" s="64">
        <v>72548</v>
      </c>
      <c r="E568" s="64">
        <v>2795393</v>
      </c>
      <c r="F568" t="s">
        <v>494</v>
      </c>
      <c r="H568" t="s">
        <v>625</v>
      </c>
      <c r="I568" s="64">
        <v>100754</v>
      </c>
    </row>
    <row r="569" spans="1:9" ht="12.75">
      <c r="A569" t="s">
        <v>491</v>
      </c>
      <c r="B569" s="64">
        <v>75434</v>
      </c>
      <c r="E569" s="64">
        <v>2807309</v>
      </c>
      <c r="F569" t="s">
        <v>423</v>
      </c>
      <c r="H569" t="s">
        <v>764</v>
      </c>
      <c r="I569" s="64">
        <v>930552</v>
      </c>
    </row>
    <row r="570" spans="1:9" ht="12.75">
      <c r="A570" t="s">
        <v>599</v>
      </c>
      <c r="B570" s="64">
        <v>94757</v>
      </c>
      <c r="E570" s="64">
        <v>2832408</v>
      </c>
      <c r="F570" t="s">
        <v>551</v>
      </c>
      <c r="H570" t="s">
        <v>783</v>
      </c>
      <c r="I570" s="64">
        <v>13256229</v>
      </c>
    </row>
    <row r="571" spans="1:9" ht="12.75">
      <c r="A571" t="s">
        <v>646</v>
      </c>
      <c r="B571" s="64">
        <v>115322</v>
      </c>
      <c r="E571" s="64">
        <v>3068880</v>
      </c>
      <c r="F571" t="s">
        <v>518</v>
      </c>
      <c r="H571" t="s">
        <v>445</v>
      </c>
      <c r="I571" s="64">
        <v>68224</v>
      </c>
    </row>
    <row r="572" spans="1:9" ht="12.75">
      <c r="A572" t="s">
        <v>398</v>
      </c>
      <c r="B572" s="64">
        <v>60571</v>
      </c>
      <c r="E572" s="64">
        <v>3268879</v>
      </c>
      <c r="F572" t="s">
        <v>64</v>
      </c>
      <c r="H572" t="s">
        <v>784</v>
      </c>
      <c r="I572" s="64">
        <v>6533002</v>
      </c>
    </row>
    <row r="573" spans="1:9" ht="12.75">
      <c r="A573" t="s">
        <v>558</v>
      </c>
      <c r="B573" s="64">
        <v>84173</v>
      </c>
      <c r="E573" s="64">
        <v>3333673</v>
      </c>
      <c r="F573" t="s">
        <v>188</v>
      </c>
      <c r="H573" t="s">
        <v>610</v>
      </c>
      <c r="I573" s="64">
        <v>97563</v>
      </c>
    </row>
    <row r="574" spans="1:9" ht="12.75">
      <c r="A574" t="s">
        <v>647</v>
      </c>
      <c r="B574" s="64">
        <v>1464535</v>
      </c>
      <c r="E574" s="64">
        <v>3468631</v>
      </c>
      <c r="F574" t="s">
        <v>621</v>
      </c>
      <c r="H574" t="s">
        <v>697</v>
      </c>
      <c r="I574" s="64">
        <v>134292</v>
      </c>
    </row>
    <row r="575" spans="1:9" ht="12.75">
      <c r="A575" t="s">
        <v>209</v>
      </c>
      <c r="B575" s="64">
        <v>9901</v>
      </c>
      <c r="E575" s="64">
        <v>3546109</v>
      </c>
      <c r="F575" t="s">
        <v>785</v>
      </c>
      <c r="H575" t="s">
        <v>724</v>
      </c>
      <c r="I575" s="64">
        <v>303479</v>
      </c>
    </row>
    <row r="576" spans="1:9" ht="12.75">
      <c r="A576" t="s">
        <v>212</v>
      </c>
      <c r="B576" s="64">
        <v>9902</v>
      </c>
      <c r="E576" s="64">
        <v>3564098</v>
      </c>
      <c r="F576" t="s">
        <v>786</v>
      </c>
      <c r="H576" t="s">
        <v>14</v>
      </c>
      <c r="I576" s="64">
        <v>95487</v>
      </c>
    </row>
    <row r="577" spans="1:9" ht="12.75">
      <c r="A577" t="s">
        <v>370</v>
      </c>
      <c r="B577" s="64">
        <v>111422</v>
      </c>
      <c r="E577" s="64">
        <v>3570750</v>
      </c>
      <c r="F577" t="s">
        <v>158</v>
      </c>
      <c r="H577" t="s">
        <v>777</v>
      </c>
      <c r="I577" s="64">
        <v>2234131</v>
      </c>
    </row>
    <row r="578" spans="1:9" ht="12.75">
      <c r="A578" s="67" t="s">
        <v>373</v>
      </c>
      <c r="B578" s="64">
        <v>84662</v>
      </c>
      <c r="E578" s="64">
        <v>3688537</v>
      </c>
      <c r="F578" t="s">
        <v>420</v>
      </c>
      <c r="H578" t="s">
        <v>738</v>
      </c>
      <c r="I578" s="64">
        <v>528290</v>
      </c>
    </row>
    <row r="579" spans="1:9" ht="12.75">
      <c r="A579" t="s">
        <v>374</v>
      </c>
      <c r="B579" s="64">
        <v>64675</v>
      </c>
      <c r="E579" s="64">
        <v>3697243</v>
      </c>
      <c r="F579" t="s">
        <v>365</v>
      </c>
      <c r="H579" t="s">
        <v>781</v>
      </c>
      <c r="I579" s="64">
        <v>2646175</v>
      </c>
    </row>
    <row r="580" spans="1:9" ht="12.75">
      <c r="A580" t="s">
        <v>377</v>
      </c>
      <c r="B580" s="64">
        <v>111466</v>
      </c>
      <c r="E580" s="64">
        <v>3761533</v>
      </c>
      <c r="F580" t="s">
        <v>787</v>
      </c>
      <c r="H580" t="s">
        <v>486</v>
      </c>
      <c r="I580" s="64">
        <v>8014957</v>
      </c>
    </row>
    <row r="581" spans="1:9" ht="12.75">
      <c r="A581" t="s">
        <v>380</v>
      </c>
      <c r="B581" s="64">
        <v>111966</v>
      </c>
      <c r="E581" s="64">
        <v>3771195</v>
      </c>
      <c r="F581" t="s">
        <v>767</v>
      </c>
      <c r="H581" t="s">
        <v>208</v>
      </c>
      <c r="I581" s="64">
        <v>20816120</v>
      </c>
    </row>
    <row r="582" spans="1:9" ht="12.75">
      <c r="A582" t="s">
        <v>383</v>
      </c>
      <c r="B582" s="64">
        <v>112345</v>
      </c>
      <c r="E582" s="64">
        <v>3778732</v>
      </c>
      <c r="F582" t="s">
        <v>716</v>
      </c>
      <c r="H582" t="s">
        <v>754</v>
      </c>
      <c r="I582" s="64">
        <v>636215</v>
      </c>
    </row>
    <row r="583" spans="1:9" ht="12.75">
      <c r="A583" t="s">
        <v>386</v>
      </c>
      <c r="B583" s="64">
        <v>111900</v>
      </c>
      <c r="E583" s="64">
        <v>3810740</v>
      </c>
      <c r="F583" t="s">
        <v>788</v>
      </c>
      <c r="H583" t="s">
        <v>242</v>
      </c>
      <c r="I583" s="64">
        <v>42603</v>
      </c>
    </row>
    <row r="584" spans="1:9" ht="12.75">
      <c r="A584" t="s">
        <v>388</v>
      </c>
      <c r="B584" s="64">
        <v>111773</v>
      </c>
      <c r="E584" s="64">
        <v>3963959</v>
      </c>
      <c r="F584" t="s">
        <v>745</v>
      </c>
      <c r="H584" t="s">
        <v>239</v>
      </c>
      <c r="I584" s="64">
        <v>42401</v>
      </c>
    </row>
    <row r="585" spans="1:9" ht="12.75">
      <c r="A585" t="s">
        <v>341</v>
      </c>
      <c r="B585" s="64">
        <v>56531</v>
      </c>
      <c r="E585" s="64">
        <v>4170303</v>
      </c>
      <c r="F585" t="s">
        <v>608</v>
      </c>
      <c r="H585" t="s">
        <v>488</v>
      </c>
      <c r="I585" s="64">
        <v>95476</v>
      </c>
    </row>
    <row r="586" spans="1:9" ht="12.75">
      <c r="A586" t="s">
        <v>634</v>
      </c>
      <c r="B586" s="64">
        <v>101906</v>
      </c>
      <c r="E586" s="64">
        <v>4342034</v>
      </c>
      <c r="F586" t="s">
        <v>624</v>
      </c>
      <c r="H586" t="s">
        <v>730</v>
      </c>
      <c r="I586" s="64">
        <v>434071</v>
      </c>
    </row>
    <row r="587" spans="1:9" ht="12.75">
      <c r="A587" t="s">
        <v>597</v>
      </c>
      <c r="B587" s="64">
        <v>94586</v>
      </c>
      <c r="E587" s="64">
        <v>4549400</v>
      </c>
      <c r="F587" t="s">
        <v>779</v>
      </c>
      <c r="H587" t="s">
        <v>544</v>
      </c>
      <c r="I587" s="64">
        <v>79572</v>
      </c>
    </row>
    <row r="588" spans="1:9" ht="12.75">
      <c r="A588" t="s">
        <v>442</v>
      </c>
      <c r="B588" s="64">
        <v>68122</v>
      </c>
      <c r="E588" s="64">
        <v>4680788</v>
      </c>
      <c r="F588" t="s">
        <v>545</v>
      </c>
      <c r="H588" t="s">
        <v>789</v>
      </c>
      <c r="I588" s="64">
        <v>10028156</v>
      </c>
    </row>
    <row r="589" spans="1:9" ht="12.75">
      <c r="A589" t="s">
        <v>649</v>
      </c>
      <c r="B589" s="64">
        <v>131113</v>
      </c>
      <c r="E589" s="64">
        <v>4759482</v>
      </c>
      <c r="F589" t="s">
        <v>725</v>
      </c>
      <c r="H589" t="s">
        <v>162</v>
      </c>
      <c r="I589" s="64">
        <v>1151</v>
      </c>
    </row>
    <row r="590" spans="1:9" ht="12.75">
      <c r="A590" t="s">
        <v>522</v>
      </c>
      <c r="B590" s="64">
        <v>77781</v>
      </c>
      <c r="E590" s="64">
        <v>5160021</v>
      </c>
      <c r="F590" t="s">
        <v>623</v>
      </c>
      <c r="H590" t="s">
        <v>160</v>
      </c>
      <c r="I590" s="64">
        <v>1150</v>
      </c>
    </row>
    <row r="591" spans="1:9" ht="12.75">
      <c r="A591" s="67" t="s">
        <v>650</v>
      </c>
      <c r="B591" s="64">
        <v>124403</v>
      </c>
      <c r="E591" s="64">
        <v>5216251</v>
      </c>
      <c r="F591" t="s">
        <v>790</v>
      </c>
      <c r="H591" t="s">
        <v>790</v>
      </c>
      <c r="I591" s="64">
        <v>5216251</v>
      </c>
    </row>
    <row r="592" spans="1:9" ht="12.75">
      <c r="A592" t="s">
        <v>651</v>
      </c>
      <c r="B592" s="64">
        <v>513371</v>
      </c>
      <c r="E592" s="64">
        <v>5411223</v>
      </c>
      <c r="F592" t="s">
        <v>511</v>
      </c>
      <c r="H592" t="s">
        <v>387</v>
      </c>
      <c r="I592" s="64">
        <v>60093</v>
      </c>
    </row>
    <row r="593" spans="1:9" ht="12.75">
      <c r="A593" t="s">
        <v>653</v>
      </c>
      <c r="B593" s="64">
        <v>25154545</v>
      </c>
      <c r="E593" s="64">
        <v>5522430</v>
      </c>
      <c r="F593" t="s">
        <v>156</v>
      </c>
      <c r="H593" t="s">
        <v>757</v>
      </c>
      <c r="I593" s="64">
        <v>794934</v>
      </c>
    </row>
    <row r="594" spans="1:9" ht="12.75">
      <c r="A594" t="s">
        <v>654</v>
      </c>
      <c r="B594" s="64">
        <v>25321146</v>
      </c>
      <c r="E594" s="64">
        <v>6109973</v>
      </c>
      <c r="F594" t="s">
        <v>312</v>
      </c>
      <c r="H594" t="s">
        <v>636</v>
      </c>
      <c r="I594" s="64">
        <v>104949</v>
      </c>
    </row>
    <row r="595" spans="1:9" ht="12.75">
      <c r="A595" t="s">
        <v>655</v>
      </c>
      <c r="B595" s="64">
        <v>39300453</v>
      </c>
      <c r="E595" s="64">
        <v>6112761</v>
      </c>
      <c r="F595" t="s">
        <v>743</v>
      </c>
      <c r="H595" t="s">
        <v>671</v>
      </c>
      <c r="I595" s="64">
        <v>115673</v>
      </c>
    </row>
    <row r="596" spans="1:9" ht="12.75">
      <c r="A596" t="s">
        <v>585</v>
      </c>
      <c r="B596" s="64">
        <v>88857</v>
      </c>
      <c r="E596" s="64">
        <v>6164983</v>
      </c>
      <c r="F596" t="s">
        <v>588</v>
      </c>
      <c r="H596" t="s">
        <v>337</v>
      </c>
      <c r="I596" s="64">
        <v>56382</v>
      </c>
    </row>
    <row r="597" spans="1:9" ht="12.75">
      <c r="A597" t="s">
        <v>104</v>
      </c>
      <c r="B597" s="64">
        <v>1086</v>
      </c>
      <c r="E597" s="64">
        <v>6358538</v>
      </c>
      <c r="F597" t="s">
        <v>605</v>
      </c>
      <c r="H597" t="s">
        <v>230</v>
      </c>
      <c r="I597" s="64">
        <v>11101</v>
      </c>
    </row>
    <row r="598" spans="1:9" ht="12.75">
      <c r="A598" t="s">
        <v>101</v>
      </c>
      <c r="B598" s="64">
        <v>1085</v>
      </c>
      <c r="E598" s="64">
        <v>6484522</v>
      </c>
      <c r="F598" t="s">
        <v>259</v>
      </c>
      <c r="H598" t="s">
        <v>564</v>
      </c>
      <c r="I598" s="64">
        <v>85101</v>
      </c>
    </row>
    <row r="599" spans="1:9" ht="12.75">
      <c r="A599" s="67" t="s">
        <v>657</v>
      </c>
      <c r="B599" s="64">
        <v>630933</v>
      </c>
      <c r="E599" s="64">
        <v>6533002</v>
      </c>
      <c r="F599" t="s">
        <v>784</v>
      </c>
      <c r="H599" t="s">
        <v>583</v>
      </c>
      <c r="I599" s="64">
        <v>88101</v>
      </c>
    </row>
    <row r="600" spans="1:9" ht="12.75">
      <c r="A600" t="s">
        <v>658</v>
      </c>
      <c r="B600" s="64">
        <v>25265718</v>
      </c>
      <c r="E600" s="64">
        <v>7429905</v>
      </c>
      <c r="F600" t="s">
        <v>97</v>
      </c>
      <c r="H600" t="s">
        <v>594</v>
      </c>
      <c r="I600" s="64">
        <v>1336363</v>
      </c>
    </row>
    <row r="601" spans="1:9" ht="12.75">
      <c r="A601" t="s">
        <v>660</v>
      </c>
      <c r="B601" s="64">
        <v>34590948</v>
      </c>
      <c r="E601" s="64">
        <v>7439921</v>
      </c>
      <c r="F601" t="s">
        <v>146</v>
      </c>
      <c r="H601" t="s">
        <v>640</v>
      </c>
      <c r="I601" s="64">
        <v>106478</v>
      </c>
    </row>
    <row r="602" spans="1:9" ht="12.75">
      <c r="A602" t="s">
        <v>661</v>
      </c>
      <c r="B602" s="64">
        <v>1937377</v>
      </c>
      <c r="E602" s="64">
        <v>7439965</v>
      </c>
      <c r="F602" t="s">
        <v>170</v>
      </c>
      <c r="H602" t="s">
        <v>75</v>
      </c>
      <c r="I602" s="64">
        <v>1059</v>
      </c>
    </row>
    <row r="603" spans="1:9" ht="12.75">
      <c r="A603" t="s">
        <v>662</v>
      </c>
      <c r="B603" s="64">
        <v>2602462</v>
      </c>
      <c r="E603" s="64">
        <v>7439976</v>
      </c>
      <c r="F603" t="s">
        <v>176</v>
      </c>
      <c r="H603" t="s">
        <v>75</v>
      </c>
      <c r="I603" s="64">
        <v>95692</v>
      </c>
    </row>
    <row r="604" spans="1:9" ht="12.75">
      <c r="A604" t="s">
        <v>663</v>
      </c>
      <c r="B604" s="64">
        <v>16071866</v>
      </c>
      <c r="E604" s="64">
        <v>7440020</v>
      </c>
      <c r="F604" t="s">
        <v>182</v>
      </c>
      <c r="H604" t="s">
        <v>678</v>
      </c>
      <c r="I604" s="64">
        <v>120718</v>
      </c>
    </row>
    <row r="605" spans="1:9" ht="12.75">
      <c r="A605" t="s">
        <v>664</v>
      </c>
      <c r="B605" s="64">
        <v>2475458</v>
      </c>
      <c r="E605" s="64">
        <v>7440224</v>
      </c>
      <c r="F605" t="s">
        <v>217</v>
      </c>
      <c r="H605" t="s">
        <v>490</v>
      </c>
      <c r="I605" s="64">
        <v>106445</v>
      </c>
    </row>
    <row r="606" spans="1:9" ht="12.75">
      <c r="A606" t="s">
        <v>665</v>
      </c>
      <c r="B606" s="64">
        <v>564250</v>
      </c>
      <c r="E606" s="64">
        <v>7440280</v>
      </c>
      <c r="F606" t="s">
        <v>223</v>
      </c>
      <c r="H606" t="s">
        <v>639</v>
      </c>
      <c r="I606" s="64">
        <v>106467</v>
      </c>
    </row>
    <row r="607" spans="1:9" ht="12.75">
      <c r="A607" t="s">
        <v>107</v>
      </c>
      <c r="B607" s="64">
        <v>1090</v>
      </c>
      <c r="E607" s="64">
        <v>7440360</v>
      </c>
      <c r="F607" t="s">
        <v>103</v>
      </c>
      <c r="H607" t="s">
        <v>620</v>
      </c>
      <c r="I607" s="64">
        <v>100254</v>
      </c>
    </row>
    <row r="608" spans="1:9" ht="12.75">
      <c r="A608" t="s">
        <v>645</v>
      </c>
      <c r="B608" s="64">
        <v>106898</v>
      </c>
      <c r="E608" s="64">
        <v>7440382</v>
      </c>
      <c r="F608" t="s">
        <v>109</v>
      </c>
      <c r="H608" t="s">
        <v>299</v>
      </c>
      <c r="I608" s="64">
        <v>52675</v>
      </c>
    </row>
    <row r="609" spans="1:9" ht="12.75">
      <c r="A609" t="s">
        <v>110</v>
      </c>
      <c r="B609" s="64">
        <v>1091</v>
      </c>
      <c r="E609" s="64">
        <v>7440393</v>
      </c>
      <c r="F609" t="s">
        <v>116</v>
      </c>
      <c r="H609" t="s">
        <v>555</v>
      </c>
      <c r="I609" s="64">
        <v>82688</v>
      </c>
    </row>
    <row r="610" spans="1:9" ht="12.75">
      <c r="A610" t="s">
        <v>667</v>
      </c>
      <c r="B610" s="64">
        <v>379793</v>
      </c>
      <c r="E610" s="64">
        <v>7440417</v>
      </c>
      <c r="F610" t="s">
        <v>122</v>
      </c>
      <c r="H610" t="s">
        <v>580</v>
      </c>
      <c r="I610" s="64">
        <v>87865</v>
      </c>
    </row>
    <row r="611" spans="1:9" ht="12.75">
      <c r="A611" t="s">
        <v>669</v>
      </c>
      <c r="B611" s="64">
        <v>12510428</v>
      </c>
      <c r="E611" s="64">
        <v>7440439</v>
      </c>
      <c r="F611" t="s">
        <v>125</v>
      </c>
      <c r="H611" t="s">
        <v>352</v>
      </c>
      <c r="I611" s="64">
        <v>57330</v>
      </c>
    </row>
    <row r="612" spans="1:9" ht="12.75">
      <c r="A612" t="s">
        <v>263</v>
      </c>
      <c r="B612" s="64">
        <v>50282</v>
      </c>
      <c r="E612" s="64">
        <v>7440473</v>
      </c>
      <c r="F612" t="s">
        <v>131</v>
      </c>
      <c r="H612" t="s">
        <v>541</v>
      </c>
      <c r="I612" s="64">
        <v>79210</v>
      </c>
    </row>
    <row r="613" spans="1:9" ht="12.75">
      <c r="A613" t="s">
        <v>112</v>
      </c>
      <c r="B613" s="64">
        <v>1095</v>
      </c>
      <c r="E613" s="64">
        <v>7440484</v>
      </c>
      <c r="F613" t="s">
        <v>140</v>
      </c>
      <c r="H613" t="s">
        <v>492</v>
      </c>
      <c r="I613" s="64">
        <v>127184</v>
      </c>
    </row>
    <row r="614" spans="1:9" ht="12.75">
      <c r="A614" s="67" t="s">
        <v>114</v>
      </c>
      <c r="B614" s="64">
        <v>1100</v>
      </c>
      <c r="E614" s="64">
        <v>7440508</v>
      </c>
      <c r="F614" t="s">
        <v>143</v>
      </c>
      <c r="H614" t="s">
        <v>494</v>
      </c>
      <c r="I614" s="64">
        <v>2795393</v>
      </c>
    </row>
    <row r="615" spans="1:9" ht="12.75">
      <c r="A615" t="s">
        <v>305</v>
      </c>
      <c r="B615" s="64">
        <v>53167</v>
      </c>
      <c r="E615" s="64">
        <v>7440622</v>
      </c>
      <c r="F615" t="s">
        <v>232</v>
      </c>
      <c r="H615" t="s">
        <v>496</v>
      </c>
      <c r="I615" s="64">
        <v>198550</v>
      </c>
    </row>
    <row r="616" spans="1:9" ht="12.75">
      <c r="A616" t="s">
        <v>358</v>
      </c>
      <c r="B616" s="64">
        <v>57636</v>
      </c>
      <c r="E616" s="64">
        <v>7440666</v>
      </c>
      <c r="F616" t="s">
        <v>238</v>
      </c>
      <c r="H616" t="s">
        <v>62</v>
      </c>
      <c r="I616" s="64">
        <v>107982</v>
      </c>
    </row>
    <row r="617" spans="1:9" ht="12.75">
      <c r="A617" t="s">
        <v>673</v>
      </c>
      <c r="B617" s="64">
        <v>140885</v>
      </c>
      <c r="E617" s="64">
        <v>7446095</v>
      </c>
      <c r="F617" t="s">
        <v>791</v>
      </c>
      <c r="H617" t="s">
        <v>88</v>
      </c>
      <c r="I617" s="64">
        <v>108656</v>
      </c>
    </row>
    <row r="618" spans="1:9" ht="12.75">
      <c r="A618" t="s">
        <v>41</v>
      </c>
      <c r="B618" s="64">
        <v>100414</v>
      </c>
      <c r="E618" s="64">
        <v>7446277</v>
      </c>
      <c r="F618" t="s">
        <v>159</v>
      </c>
      <c r="H618" t="s">
        <v>422</v>
      </c>
      <c r="I618" s="64">
        <v>63989</v>
      </c>
    </row>
    <row r="619" spans="1:9" ht="12.75">
      <c r="A619" t="s">
        <v>392</v>
      </c>
      <c r="B619" s="64">
        <v>75003</v>
      </c>
      <c r="E619" s="64">
        <v>7446346</v>
      </c>
      <c r="F619" t="s">
        <v>214</v>
      </c>
      <c r="H619" t="s">
        <v>404</v>
      </c>
      <c r="I619" s="64">
        <v>62442</v>
      </c>
    </row>
    <row r="620" spans="1:9" ht="12.75">
      <c r="A620" t="s">
        <v>675</v>
      </c>
      <c r="B620" s="64">
        <v>541413</v>
      </c>
      <c r="E620" s="64">
        <v>7446719</v>
      </c>
      <c r="F620" t="s">
        <v>792</v>
      </c>
      <c r="H620" t="s">
        <v>562</v>
      </c>
      <c r="I620" s="64">
        <v>85018</v>
      </c>
    </row>
    <row r="621" spans="1:9" ht="12.75">
      <c r="A621" t="s">
        <v>406</v>
      </c>
      <c r="B621" s="64">
        <v>62500</v>
      </c>
      <c r="E621" s="64">
        <v>7487947</v>
      </c>
      <c r="F621" t="s">
        <v>173</v>
      </c>
      <c r="H621" t="s">
        <v>601</v>
      </c>
      <c r="I621" s="64">
        <v>94780</v>
      </c>
    </row>
    <row r="622" spans="1:9" ht="12.75">
      <c r="A622" t="s">
        <v>394</v>
      </c>
      <c r="B622" s="64">
        <v>74851</v>
      </c>
      <c r="E622" s="64">
        <v>7496028</v>
      </c>
      <c r="F622" t="s">
        <v>372</v>
      </c>
      <c r="H622" t="s">
        <v>785</v>
      </c>
      <c r="I622" s="64">
        <v>3546109</v>
      </c>
    </row>
    <row r="623" spans="1:9" ht="12.75">
      <c r="A623" t="s">
        <v>397</v>
      </c>
      <c r="B623" s="64">
        <v>106934</v>
      </c>
      <c r="E623" s="64">
        <v>7550450</v>
      </c>
      <c r="F623" t="s">
        <v>229</v>
      </c>
      <c r="H623" t="s">
        <v>254</v>
      </c>
      <c r="I623" s="64">
        <v>50066</v>
      </c>
    </row>
    <row r="624" spans="1:9" ht="12.75">
      <c r="A624" t="s">
        <v>400</v>
      </c>
      <c r="B624" s="64">
        <v>107062</v>
      </c>
      <c r="E624" s="64">
        <v>7631869</v>
      </c>
      <c r="F624" t="s">
        <v>183</v>
      </c>
      <c r="H624" t="s">
        <v>498</v>
      </c>
      <c r="I624" s="64">
        <v>108952</v>
      </c>
    </row>
    <row r="625" spans="1:9" ht="12.75">
      <c r="A625" s="67" t="s">
        <v>403</v>
      </c>
      <c r="B625" s="64">
        <v>107211</v>
      </c>
      <c r="E625" s="64">
        <v>7647010</v>
      </c>
      <c r="F625" t="s">
        <v>440</v>
      </c>
      <c r="H625" t="s">
        <v>384</v>
      </c>
      <c r="I625" s="64">
        <v>59961</v>
      </c>
    </row>
    <row r="626" spans="1:9" ht="12.75">
      <c r="A626" t="s">
        <v>405</v>
      </c>
      <c r="B626" s="64">
        <v>629141</v>
      </c>
      <c r="E626" s="64">
        <v>7664382</v>
      </c>
      <c r="F626" t="s">
        <v>502</v>
      </c>
      <c r="H626" t="s">
        <v>419</v>
      </c>
      <c r="I626" s="64">
        <v>63923</v>
      </c>
    </row>
    <row r="627" spans="1:9" ht="12.75">
      <c r="A627" t="s">
        <v>408</v>
      </c>
      <c r="B627" s="64">
        <v>110714</v>
      </c>
      <c r="E627" s="64">
        <v>7664393</v>
      </c>
      <c r="F627" t="s">
        <v>447</v>
      </c>
      <c r="H627" t="s">
        <v>681</v>
      </c>
      <c r="I627" s="64">
        <v>122601</v>
      </c>
    </row>
    <row r="628" spans="1:9" ht="12.75">
      <c r="A628" t="s">
        <v>44</v>
      </c>
      <c r="B628" s="64">
        <v>111762</v>
      </c>
      <c r="E628" s="64">
        <v>7664417</v>
      </c>
      <c r="F628" t="s">
        <v>256</v>
      </c>
      <c r="H628" t="s">
        <v>355</v>
      </c>
      <c r="I628" s="64">
        <v>57410</v>
      </c>
    </row>
    <row r="629" spans="1:9" ht="12.75">
      <c r="A629" t="s">
        <v>413</v>
      </c>
      <c r="B629" s="64">
        <v>110805</v>
      </c>
      <c r="E629" s="64">
        <v>7664939</v>
      </c>
      <c r="F629" t="s">
        <v>519</v>
      </c>
      <c r="H629" t="s">
        <v>493</v>
      </c>
      <c r="I629" s="64">
        <v>75445</v>
      </c>
    </row>
    <row r="630" spans="1:9" ht="12.75">
      <c r="A630" t="s">
        <v>415</v>
      </c>
      <c r="B630" s="64">
        <v>111159</v>
      </c>
      <c r="E630" s="64">
        <v>7697372</v>
      </c>
      <c r="F630" t="s">
        <v>484</v>
      </c>
      <c r="H630" t="s">
        <v>499</v>
      </c>
      <c r="I630" s="64">
        <v>7803512</v>
      </c>
    </row>
    <row r="631" spans="1:9" ht="12.75">
      <c r="A631" t="s">
        <v>418</v>
      </c>
      <c r="B631" s="64">
        <v>109864</v>
      </c>
      <c r="E631" s="64">
        <v>7719122</v>
      </c>
      <c r="F631" t="s">
        <v>793</v>
      </c>
      <c r="H631" t="s">
        <v>502</v>
      </c>
      <c r="I631" s="64">
        <v>7664382</v>
      </c>
    </row>
    <row r="632" spans="1:9" ht="12.75">
      <c r="A632" t="s">
        <v>421</v>
      </c>
      <c r="B632" s="64">
        <v>110496</v>
      </c>
      <c r="E632" s="64">
        <v>7723140</v>
      </c>
      <c r="F632" t="s">
        <v>505</v>
      </c>
      <c r="H632" t="s">
        <v>505</v>
      </c>
      <c r="I632" s="64">
        <v>7723140</v>
      </c>
    </row>
    <row r="633" spans="1:9" ht="12.75">
      <c r="A633" t="s">
        <v>423</v>
      </c>
      <c r="B633" s="64">
        <v>2807309</v>
      </c>
      <c r="E633" s="64">
        <v>7726956</v>
      </c>
      <c r="F633" t="s">
        <v>307</v>
      </c>
      <c r="H633" t="s">
        <v>794</v>
      </c>
      <c r="I633" s="64">
        <v>10025873</v>
      </c>
    </row>
    <row r="634" spans="1:9" ht="12.75">
      <c r="A634" t="s">
        <v>425</v>
      </c>
      <c r="B634" s="64">
        <v>75218</v>
      </c>
      <c r="E634" s="64">
        <v>7758012</v>
      </c>
      <c r="F634" t="s">
        <v>795</v>
      </c>
      <c r="H634" t="s">
        <v>796</v>
      </c>
      <c r="I634" s="64">
        <v>10026138</v>
      </c>
    </row>
    <row r="635" spans="1:9" ht="12.75">
      <c r="A635" s="67" t="s">
        <v>609</v>
      </c>
      <c r="B635" s="64">
        <v>96457</v>
      </c>
      <c r="E635" s="64">
        <v>7758976</v>
      </c>
      <c r="F635" t="s">
        <v>152</v>
      </c>
      <c r="H635" t="s">
        <v>770</v>
      </c>
      <c r="I635" s="64">
        <v>1314563</v>
      </c>
    </row>
    <row r="636" spans="1:9" ht="12.75">
      <c r="A636" t="s">
        <v>684</v>
      </c>
      <c r="B636" s="64">
        <v>33419420</v>
      </c>
      <c r="E636" s="64">
        <v>7782492</v>
      </c>
      <c r="F636" t="s">
        <v>211</v>
      </c>
      <c r="H636" t="s">
        <v>793</v>
      </c>
      <c r="I636" s="64">
        <v>7719122</v>
      </c>
    </row>
    <row r="637" spans="1:9" ht="12.75">
      <c r="A637" t="s">
        <v>685</v>
      </c>
      <c r="B637" s="64">
        <v>54350480</v>
      </c>
      <c r="E637" s="64">
        <v>7782505</v>
      </c>
      <c r="F637" t="s">
        <v>319</v>
      </c>
      <c r="H637" t="s">
        <v>566</v>
      </c>
      <c r="I637" s="64">
        <v>85449</v>
      </c>
    </row>
    <row r="638" spans="1:9" ht="12.75">
      <c r="A638" t="s">
        <v>686</v>
      </c>
      <c r="B638" s="64">
        <v>2164172</v>
      </c>
      <c r="E638" s="64">
        <v>7783064</v>
      </c>
      <c r="F638" t="s">
        <v>451</v>
      </c>
      <c r="H638" s="67" t="s">
        <v>587</v>
      </c>
      <c r="I638" s="64">
        <v>88891</v>
      </c>
    </row>
    <row r="639" spans="1:9" ht="12.75">
      <c r="A639" t="s">
        <v>428</v>
      </c>
      <c r="B639" s="64">
        <v>206440</v>
      </c>
      <c r="E639" s="64">
        <v>7783075</v>
      </c>
      <c r="F639" t="s">
        <v>449</v>
      </c>
      <c r="H639" s="67" t="s">
        <v>317</v>
      </c>
      <c r="I639" s="64">
        <v>54911</v>
      </c>
    </row>
    <row r="640" spans="1:9" ht="12.75">
      <c r="A640" t="s">
        <v>431</v>
      </c>
      <c r="B640" s="64">
        <v>86737</v>
      </c>
      <c r="E640" s="64">
        <v>7783202</v>
      </c>
      <c r="F640" t="s">
        <v>262</v>
      </c>
      <c r="H640" t="s">
        <v>797</v>
      </c>
      <c r="I640" s="64">
        <v>18378897</v>
      </c>
    </row>
    <row r="641" spans="1:9" ht="12.75">
      <c r="A641" t="s">
        <v>117</v>
      </c>
      <c r="B641" s="64">
        <v>1101</v>
      </c>
      <c r="E641" s="64">
        <v>7784421</v>
      </c>
      <c r="F641" t="s">
        <v>470</v>
      </c>
      <c r="H641" t="s">
        <v>709</v>
      </c>
      <c r="I641" s="64">
        <v>156105</v>
      </c>
    </row>
    <row r="642" spans="1:9" ht="12.75">
      <c r="A642" t="s">
        <v>120</v>
      </c>
      <c r="B642" s="64">
        <v>1103</v>
      </c>
      <c r="E642" s="64">
        <v>7789062</v>
      </c>
      <c r="F642" t="s">
        <v>220</v>
      </c>
      <c r="H642" t="s">
        <v>165</v>
      </c>
      <c r="I642" s="64">
        <v>1155</v>
      </c>
    </row>
    <row r="643" spans="1:9" ht="12.75">
      <c r="A643" t="s">
        <v>123</v>
      </c>
      <c r="B643" s="64">
        <v>1104</v>
      </c>
      <c r="E643" s="64">
        <v>7789302</v>
      </c>
      <c r="F643" t="s">
        <v>537</v>
      </c>
      <c r="H643" t="s">
        <v>206</v>
      </c>
      <c r="I643" s="64">
        <v>2222</v>
      </c>
    </row>
    <row r="644" spans="1:9" ht="12.75">
      <c r="A644" t="s">
        <v>283</v>
      </c>
      <c r="B644" s="64">
        <v>51218</v>
      </c>
      <c r="E644" s="64">
        <v>7803512</v>
      </c>
      <c r="F644" t="s">
        <v>499</v>
      </c>
      <c r="H644" t="s">
        <v>798</v>
      </c>
      <c r="I644" s="64">
        <v>53973981</v>
      </c>
    </row>
    <row r="645" spans="1:9" ht="12.75">
      <c r="A645" t="s">
        <v>517</v>
      </c>
      <c r="B645" s="64">
        <v>76437</v>
      </c>
      <c r="E645" s="64">
        <v>8007452</v>
      </c>
      <c r="F645" t="s">
        <v>606</v>
      </c>
      <c r="H645" t="s">
        <v>786</v>
      </c>
      <c r="I645" s="64">
        <v>3564098</v>
      </c>
    </row>
    <row r="646" spans="1:9" ht="12.75">
      <c r="A646" t="s">
        <v>691</v>
      </c>
      <c r="B646" s="64">
        <v>13311847</v>
      </c>
      <c r="E646" s="64">
        <v>8014957</v>
      </c>
      <c r="F646" t="s">
        <v>486</v>
      </c>
      <c r="H646" t="s">
        <v>787</v>
      </c>
      <c r="I646" s="64">
        <v>3761533</v>
      </c>
    </row>
    <row r="647" spans="1:9" ht="12.75">
      <c r="A647" t="s">
        <v>693</v>
      </c>
      <c r="B647" s="64">
        <v>133073</v>
      </c>
      <c r="E647" s="64">
        <v>8018017</v>
      </c>
      <c r="F647" t="s">
        <v>733</v>
      </c>
      <c r="H647" t="s">
        <v>795</v>
      </c>
      <c r="I647" s="64">
        <v>7758012</v>
      </c>
    </row>
    <row r="648" spans="1:9" ht="12.75">
      <c r="A648" t="s">
        <v>251</v>
      </c>
      <c r="B648" s="64">
        <v>50000</v>
      </c>
      <c r="E648" s="64">
        <v>9002680</v>
      </c>
      <c r="F648" t="s">
        <v>742</v>
      </c>
      <c r="H648" t="s">
        <v>642</v>
      </c>
      <c r="I648" s="64">
        <v>106503</v>
      </c>
    </row>
    <row r="649" spans="1:9" ht="12.75">
      <c r="A649" t="s">
        <v>652</v>
      </c>
      <c r="B649" s="64">
        <v>110009</v>
      </c>
      <c r="E649" s="64">
        <v>9004664</v>
      </c>
      <c r="F649" t="s">
        <v>719</v>
      </c>
      <c r="H649" t="s">
        <v>729</v>
      </c>
      <c r="I649" s="64">
        <v>366701</v>
      </c>
    </row>
    <row r="650" spans="1:9" ht="12.75">
      <c r="A650" s="67" t="s">
        <v>436</v>
      </c>
      <c r="B650" s="64">
        <v>67458</v>
      </c>
      <c r="E650" s="64">
        <v>9006422</v>
      </c>
      <c r="F650" t="s">
        <v>753</v>
      </c>
      <c r="H650" t="s">
        <v>361</v>
      </c>
      <c r="I650" s="64">
        <v>57830</v>
      </c>
    </row>
    <row r="651" spans="1:9" ht="12.75">
      <c r="A651" t="s">
        <v>696</v>
      </c>
      <c r="B651" s="64">
        <v>60568050</v>
      </c>
      <c r="E651" s="64">
        <v>10024972</v>
      </c>
      <c r="F651" t="s">
        <v>775</v>
      </c>
      <c r="H651" t="s">
        <v>168</v>
      </c>
      <c r="I651" s="64">
        <v>1160</v>
      </c>
    </row>
    <row r="652" spans="1:9" ht="12.75">
      <c r="A652" t="s">
        <v>215</v>
      </c>
      <c r="B652" s="64">
        <v>9910</v>
      </c>
      <c r="E652" s="64">
        <v>10025873</v>
      </c>
      <c r="F652" t="s">
        <v>794</v>
      </c>
      <c r="H652" t="s">
        <v>683</v>
      </c>
      <c r="I652" s="64">
        <v>123386</v>
      </c>
    </row>
    <row r="653" spans="1:9" ht="12.75">
      <c r="A653" t="s">
        <v>218</v>
      </c>
      <c r="B653" s="64">
        <v>9911</v>
      </c>
      <c r="E653" s="64">
        <v>10026138</v>
      </c>
      <c r="F653" t="s">
        <v>796</v>
      </c>
      <c r="H653" t="s">
        <v>668</v>
      </c>
      <c r="I653" s="64">
        <v>114261</v>
      </c>
    </row>
    <row r="654" spans="1:9" ht="12.75">
      <c r="A654" t="s">
        <v>126</v>
      </c>
      <c r="B654" s="64">
        <v>1110</v>
      </c>
      <c r="E654" s="64">
        <v>10028156</v>
      </c>
      <c r="F654" t="s">
        <v>789</v>
      </c>
      <c r="H654" t="s">
        <v>670</v>
      </c>
      <c r="I654" s="64">
        <v>115071</v>
      </c>
    </row>
    <row r="655" spans="1:9" ht="12.75">
      <c r="A655" t="s">
        <v>129</v>
      </c>
      <c r="B655" s="64">
        <v>1111</v>
      </c>
      <c r="E655" s="64">
        <v>10034932</v>
      </c>
      <c r="F655" t="s">
        <v>715</v>
      </c>
      <c r="H655" t="s">
        <v>65</v>
      </c>
      <c r="I655" s="64">
        <v>107982</v>
      </c>
    </row>
    <row r="656" spans="1:9" ht="12.75">
      <c r="A656" t="s">
        <v>698</v>
      </c>
      <c r="B656" s="64">
        <v>67730114</v>
      </c>
      <c r="E656" s="64">
        <v>10035106</v>
      </c>
      <c r="F656" t="s">
        <v>444</v>
      </c>
      <c r="H656" t="s">
        <v>91</v>
      </c>
      <c r="I656" s="64">
        <v>108656</v>
      </c>
    </row>
    <row r="657" spans="1:9" ht="12.75">
      <c r="A657" t="s">
        <v>699</v>
      </c>
      <c r="B657" s="64">
        <v>67730103</v>
      </c>
      <c r="E657" s="64">
        <v>10048132</v>
      </c>
      <c r="F657" t="s">
        <v>799</v>
      </c>
      <c r="H657" t="s">
        <v>500</v>
      </c>
      <c r="I657" s="64">
        <v>75569</v>
      </c>
    </row>
    <row r="658" spans="1:9" ht="12.75">
      <c r="A658" t="s">
        <v>659</v>
      </c>
      <c r="B658" s="64">
        <v>111308</v>
      </c>
      <c r="E658" s="64">
        <v>10049044</v>
      </c>
      <c r="F658" t="s">
        <v>322</v>
      </c>
      <c r="H658" t="s">
        <v>287</v>
      </c>
      <c r="I658" s="64">
        <v>51525</v>
      </c>
    </row>
    <row r="659" spans="1:9" ht="12.75">
      <c r="A659" t="s">
        <v>700</v>
      </c>
      <c r="B659" s="64">
        <v>765344</v>
      </c>
      <c r="E659" s="64">
        <v>10102440</v>
      </c>
      <c r="F659" t="s">
        <v>774</v>
      </c>
      <c r="H659" t="s">
        <v>641</v>
      </c>
      <c r="I659" s="64">
        <v>106490</v>
      </c>
    </row>
    <row r="660" spans="1:9" ht="12.75">
      <c r="A660" s="67" t="s">
        <v>701</v>
      </c>
      <c r="B660" s="64">
        <v>556525</v>
      </c>
      <c r="E660" s="64">
        <v>10294403</v>
      </c>
      <c r="F660" t="s">
        <v>119</v>
      </c>
      <c r="H660" t="s">
        <v>638</v>
      </c>
      <c r="I660" s="64">
        <v>106423</v>
      </c>
    </row>
    <row r="661" spans="1:9" ht="12.75">
      <c r="A661" t="s">
        <v>132</v>
      </c>
      <c r="B661" s="64">
        <v>1115</v>
      </c>
      <c r="E661" s="64">
        <v>10588019</v>
      </c>
      <c r="F661" t="s">
        <v>800</v>
      </c>
      <c r="H661" t="s">
        <v>694</v>
      </c>
      <c r="I661" s="64">
        <v>129000</v>
      </c>
    </row>
    <row r="662" spans="1:9" ht="12.75">
      <c r="A662" t="s">
        <v>687</v>
      </c>
      <c r="B662" s="64">
        <v>126078</v>
      </c>
      <c r="E662" s="64">
        <v>10595956</v>
      </c>
      <c r="F662" t="s">
        <v>778</v>
      </c>
      <c r="H662" t="s">
        <v>656</v>
      </c>
      <c r="I662" s="64">
        <v>110861</v>
      </c>
    </row>
    <row r="663" spans="1:9" ht="12.75">
      <c r="A663" t="s">
        <v>702</v>
      </c>
      <c r="B663" s="64">
        <v>16568028</v>
      </c>
      <c r="E663" s="64">
        <v>12035722</v>
      </c>
      <c r="F663" t="s">
        <v>202</v>
      </c>
      <c r="H663" t="s">
        <v>593</v>
      </c>
      <c r="I663" s="64">
        <v>91225</v>
      </c>
    </row>
    <row r="664" spans="1:9" ht="12.75">
      <c r="A664" t="s">
        <v>704</v>
      </c>
      <c r="B664" s="64">
        <v>23092173</v>
      </c>
      <c r="E664" s="64">
        <v>12054487</v>
      </c>
      <c r="F664" t="s">
        <v>194</v>
      </c>
      <c r="H664" t="s">
        <v>643</v>
      </c>
      <c r="I664" s="64">
        <v>106514</v>
      </c>
    </row>
    <row r="665" spans="1:9" ht="12.75">
      <c r="A665" t="s">
        <v>705</v>
      </c>
      <c r="B665" s="64">
        <v>2784943</v>
      </c>
      <c r="E665" s="64">
        <v>12122677</v>
      </c>
      <c r="F665" t="s">
        <v>801</v>
      </c>
      <c r="H665" t="s">
        <v>171</v>
      </c>
      <c r="I665" s="64">
        <v>1165</v>
      </c>
    </row>
    <row r="666" spans="1:9" ht="12.75">
      <c r="A666" s="67" t="s">
        <v>707</v>
      </c>
      <c r="B666" s="64">
        <v>1024573</v>
      </c>
      <c r="E666" s="64">
        <v>12427382</v>
      </c>
      <c r="F666" t="s">
        <v>456</v>
      </c>
      <c r="H666" t="s">
        <v>174</v>
      </c>
      <c r="I666" s="64">
        <v>1166</v>
      </c>
    </row>
    <row r="667" spans="1:9" ht="12.75">
      <c r="A667" t="s">
        <v>676</v>
      </c>
      <c r="B667" s="64">
        <v>118741</v>
      </c>
      <c r="E667" s="64">
        <v>12510428</v>
      </c>
      <c r="F667" t="s">
        <v>669</v>
      </c>
      <c r="H667" t="s">
        <v>233</v>
      </c>
      <c r="I667" s="64">
        <v>16113</v>
      </c>
    </row>
    <row r="668" spans="1:9" ht="12.75">
      <c r="A668" t="s">
        <v>578</v>
      </c>
      <c r="B668" s="64">
        <v>87683</v>
      </c>
      <c r="E668" s="64">
        <v>13010474</v>
      </c>
      <c r="F668" t="s">
        <v>40</v>
      </c>
      <c r="H668" t="s">
        <v>177</v>
      </c>
      <c r="I668" s="64">
        <v>1167</v>
      </c>
    </row>
    <row r="669" spans="1:9" ht="12.75">
      <c r="A669" t="s">
        <v>710</v>
      </c>
      <c r="B669" s="64">
        <v>608731</v>
      </c>
      <c r="E669" s="64">
        <v>13121705</v>
      </c>
      <c r="F669" t="s">
        <v>617</v>
      </c>
      <c r="H669" t="s">
        <v>802</v>
      </c>
      <c r="I669" s="64">
        <v>36791045</v>
      </c>
    </row>
    <row r="670" spans="1:9" ht="12.75">
      <c r="A670" t="s">
        <v>520</v>
      </c>
      <c r="B670" s="64">
        <v>77474</v>
      </c>
      <c r="E670" s="64">
        <v>13256229</v>
      </c>
      <c r="F670" t="s">
        <v>783</v>
      </c>
      <c r="H670" t="s">
        <v>180</v>
      </c>
      <c r="I670" s="64">
        <v>1168</v>
      </c>
    </row>
    <row r="671" spans="1:9" ht="12.75">
      <c r="A671" t="s">
        <v>711</v>
      </c>
      <c r="B671" s="64">
        <v>1335871</v>
      </c>
      <c r="E671" s="64">
        <v>13311847</v>
      </c>
      <c r="F671" t="s">
        <v>691</v>
      </c>
      <c r="H671" t="s">
        <v>550</v>
      </c>
      <c r="I671" s="64">
        <v>81072</v>
      </c>
    </row>
    <row r="672" spans="1:9" ht="12.75">
      <c r="A672" t="s">
        <v>712</v>
      </c>
      <c r="B672" s="64">
        <v>822060</v>
      </c>
      <c r="E672" s="64">
        <v>13463393</v>
      </c>
      <c r="F672" t="s">
        <v>191</v>
      </c>
      <c r="H672" t="s">
        <v>598</v>
      </c>
      <c r="I672" s="64">
        <v>94597</v>
      </c>
    </row>
    <row r="673" spans="1:9" ht="12.75">
      <c r="A673" t="s">
        <v>713</v>
      </c>
      <c r="B673" s="64">
        <v>680319</v>
      </c>
      <c r="E673" s="64">
        <v>13463406</v>
      </c>
      <c r="F673" t="s">
        <v>721</v>
      </c>
      <c r="H673" t="s">
        <v>508</v>
      </c>
      <c r="I673" s="64">
        <v>78922</v>
      </c>
    </row>
    <row r="674" spans="1:9" ht="12.75">
      <c r="A674" t="s">
        <v>47</v>
      </c>
      <c r="B674" s="64">
        <v>110543</v>
      </c>
      <c r="E674" s="64">
        <v>13647353</v>
      </c>
      <c r="F674" t="s">
        <v>803</v>
      </c>
      <c r="H674" t="s">
        <v>211</v>
      </c>
      <c r="I674" s="64">
        <v>7782492</v>
      </c>
    </row>
    <row r="675" spans="1:9" ht="12.75">
      <c r="A675" t="s">
        <v>714</v>
      </c>
      <c r="B675" s="64">
        <v>302012</v>
      </c>
      <c r="E675" s="64">
        <v>13765190</v>
      </c>
      <c r="F675" t="s">
        <v>128</v>
      </c>
      <c r="H675" t="s">
        <v>214</v>
      </c>
      <c r="I675" s="64">
        <v>7446346</v>
      </c>
    </row>
    <row r="676" spans="1:9" ht="12.75">
      <c r="A676" t="s">
        <v>715</v>
      </c>
      <c r="B676" s="64">
        <v>10034932</v>
      </c>
      <c r="E676" s="64">
        <v>13909096</v>
      </c>
      <c r="F676" t="s">
        <v>37</v>
      </c>
      <c r="H676" t="s">
        <v>186</v>
      </c>
      <c r="I676" s="64">
        <v>1180</v>
      </c>
    </row>
    <row r="677" spans="1:9" ht="12.75">
      <c r="A677" t="s">
        <v>440</v>
      </c>
      <c r="B677" s="64">
        <v>7647010</v>
      </c>
      <c r="E677" s="64">
        <v>14901087</v>
      </c>
      <c r="F677" t="s">
        <v>612</v>
      </c>
      <c r="H677" t="s">
        <v>183</v>
      </c>
      <c r="I677" s="64">
        <v>1175</v>
      </c>
    </row>
    <row r="678" spans="1:9" ht="12.75">
      <c r="A678" s="67" t="s">
        <v>441</v>
      </c>
      <c r="B678" s="64">
        <v>74908</v>
      </c>
      <c r="E678" s="64">
        <v>15475566</v>
      </c>
      <c r="F678" t="s">
        <v>746</v>
      </c>
      <c r="H678" t="s">
        <v>183</v>
      </c>
      <c r="I678" s="64">
        <v>7631869</v>
      </c>
    </row>
    <row r="679" spans="1:9" ht="12.75">
      <c r="A679" t="s">
        <v>444</v>
      </c>
      <c r="B679" s="64">
        <v>10035106</v>
      </c>
      <c r="E679" s="64">
        <v>15663271</v>
      </c>
      <c r="F679" t="s">
        <v>604</v>
      </c>
      <c r="H679" t="s">
        <v>217</v>
      </c>
      <c r="I679" s="64">
        <v>7440224</v>
      </c>
    </row>
    <row r="680" spans="1:9" ht="12.75">
      <c r="A680" t="s">
        <v>447</v>
      </c>
      <c r="B680" s="64">
        <v>7664393</v>
      </c>
      <c r="E680" s="64">
        <v>15972608</v>
      </c>
      <c r="F680" t="s">
        <v>424</v>
      </c>
      <c r="H680" t="s">
        <v>189</v>
      </c>
      <c r="I680" s="64">
        <v>1181</v>
      </c>
    </row>
    <row r="681" spans="1:9" ht="12.75">
      <c r="A681" t="s">
        <v>449</v>
      </c>
      <c r="B681" s="64">
        <v>7783075</v>
      </c>
      <c r="E681" s="64">
        <v>16071866</v>
      </c>
      <c r="F681" t="s">
        <v>663</v>
      </c>
      <c r="H681" t="s">
        <v>800</v>
      </c>
      <c r="I681" s="64">
        <v>10588019</v>
      </c>
    </row>
    <row r="682" spans="1:9" ht="12.75">
      <c r="A682" t="s">
        <v>451</v>
      </c>
      <c r="B682" s="64">
        <v>7783064</v>
      </c>
      <c r="E682" s="64">
        <v>16543558</v>
      </c>
      <c r="F682" t="s">
        <v>782</v>
      </c>
      <c r="H682" t="s">
        <v>512</v>
      </c>
      <c r="I682" s="64">
        <v>1310732</v>
      </c>
    </row>
    <row r="683" spans="1:9" ht="12.75">
      <c r="A683" t="s">
        <v>682</v>
      </c>
      <c r="B683" s="64">
        <v>123319</v>
      </c>
      <c r="E683" s="64">
        <v>16568028</v>
      </c>
      <c r="F683" t="s">
        <v>702</v>
      </c>
      <c r="H683" t="s">
        <v>695</v>
      </c>
      <c r="I683" s="64">
        <v>132274</v>
      </c>
    </row>
    <row r="684" spans="1:9" ht="12.75">
      <c r="A684" t="s">
        <v>716</v>
      </c>
      <c r="B684" s="64">
        <v>3778732</v>
      </c>
      <c r="E684" s="64">
        <v>17230885</v>
      </c>
      <c r="F684" t="s">
        <v>628</v>
      </c>
      <c r="H684" t="s">
        <v>692</v>
      </c>
      <c r="I684" s="64">
        <v>128449</v>
      </c>
    </row>
    <row r="685" spans="1:9" ht="12.75">
      <c r="A685" t="s">
        <v>453</v>
      </c>
      <c r="B685" s="64">
        <v>193395</v>
      </c>
      <c r="E685" s="64">
        <v>18378897</v>
      </c>
      <c r="F685" t="s">
        <v>797</v>
      </c>
      <c r="H685" t="s">
        <v>192</v>
      </c>
      <c r="I685" s="64">
        <v>1185</v>
      </c>
    </row>
    <row r="686" spans="1:9" ht="12.75">
      <c r="A686" t="s">
        <v>717</v>
      </c>
      <c r="B686" s="64">
        <v>24267569</v>
      </c>
      <c r="E686" s="64">
        <v>18540299</v>
      </c>
      <c r="F686" t="s">
        <v>137</v>
      </c>
      <c r="H686" t="s">
        <v>799</v>
      </c>
      <c r="I686" s="64">
        <v>10048132</v>
      </c>
    </row>
    <row r="687" spans="1:9" ht="12.75">
      <c r="A687" t="s">
        <v>718</v>
      </c>
      <c r="B687" s="64">
        <v>76180966</v>
      </c>
      <c r="E687" s="64">
        <v>18662538</v>
      </c>
      <c r="F687" t="s">
        <v>771</v>
      </c>
      <c r="H687" t="s">
        <v>788</v>
      </c>
      <c r="I687" s="64">
        <v>3810740</v>
      </c>
    </row>
    <row r="688" spans="1:9" ht="12.75">
      <c r="A688" t="s">
        <v>719</v>
      </c>
      <c r="B688" s="64">
        <v>9004664</v>
      </c>
      <c r="E688" s="64">
        <v>18883664</v>
      </c>
      <c r="F688" t="s">
        <v>804</v>
      </c>
      <c r="H688" t="s">
        <v>804</v>
      </c>
      <c r="I688" s="64">
        <v>18883664</v>
      </c>
    </row>
    <row r="689" spans="1:9" ht="12.75">
      <c r="A689" t="s">
        <v>721</v>
      </c>
      <c r="B689" s="64">
        <v>13463406</v>
      </c>
      <c r="E689" s="64">
        <v>19408743</v>
      </c>
      <c r="F689" t="s">
        <v>90</v>
      </c>
      <c r="H689" t="s">
        <v>220</v>
      </c>
      <c r="I689" s="64">
        <v>7789062</v>
      </c>
    </row>
    <row r="690" spans="1:9" ht="12.75">
      <c r="A690" t="s">
        <v>454</v>
      </c>
      <c r="B690" s="64">
        <v>78842</v>
      </c>
      <c r="E690" s="64">
        <v>20325400</v>
      </c>
      <c r="F690" t="s">
        <v>303</v>
      </c>
      <c r="H690" t="s">
        <v>515</v>
      </c>
      <c r="I690" s="64">
        <v>100425</v>
      </c>
    </row>
    <row r="691" spans="1:9" ht="12.75">
      <c r="A691" t="s">
        <v>135</v>
      </c>
      <c r="B691" s="64">
        <v>1125</v>
      </c>
      <c r="E691" s="64">
        <v>20816120</v>
      </c>
      <c r="F691" t="s">
        <v>208</v>
      </c>
      <c r="H691" t="s">
        <v>607</v>
      </c>
      <c r="I691" s="64">
        <v>96093</v>
      </c>
    </row>
    <row r="692" spans="1:9" ht="12.75">
      <c r="A692" t="s">
        <v>528</v>
      </c>
      <c r="B692" s="64">
        <v>78591</v>
      </c>
      <c r="E692" s="64">
        <v>20830813</v>
      </c>
      <c r="F692" t="s">
        <v>629</v>
      </c>
      <c r="H692" t="s">
        <v>603</v>
      </c>
      <c r="I692" s="64">
        <v>95067</v>
      </c>
    </row>
    <row r="693" spans="1:9" ht="12.75">
      <c r="A693" t="s">
        <v>531</v>
      </c>
      <c r="B693" s="64">
        <v>78795</v>
      </c>
      <c r="E693" s="64">
        <v>21725462</v>
      </c>
      <c r="F693" t="s">
        <v>611</v>
      </c>
      <c r="H693" t="s">
        <v>221</v>
      </c>
      <c r="I693" s="64">
        <v>9960</v>
      </c>
    </row>
    <row r="694" spans="1:9" ht="12.75">
      <c r="A694" t="s">
        <v>50</v>
      </c>
      <c r="B694" s="64">
        <v>67630</v>
      </c>
      <c r="E694" s="64">
        <v>23092173</v>
      </c>
      <c r="F694" t="s">
        <v>704</v>
      </c>
      <c r="H694" t="s">
        <v>791</v>
      </c>
      <c r="I694" s="64">
        <v>7446095</v>
      </c>
    </row>
    <row r="695" spans="1:9" ht="12.75">
      <c r="A695" t="s">
        <v>677</v>
      </c>
      <c r="B695" s="64">
        <v>120581</v>
      </c>
      <c r="E695" s="64">
        <v>23214928</v>
      </c>
      <c r="F695" t="s">
        <v>417</v>
      </c>
      <c r="H695" t="s">
        <v>780</v>
      </c>
      <c r="I695" s="64">
        <v>2551624</v>
      </c>
    </row>
    <row r="696" spans="1:9" ht="12.75">
      <c r="A696" t="s">
        <v>725</v>
      </c>
      <c r="B696" s="64">
        <v>4759482</v>
      </c>
      <c r="E696" s="64">
        <v>23541506</v>
      </c>
      <c r="F696" t="s">
        <v>630</v>
      </c>
      <c r="H696" t="s">
        <v>792</v>
      </c>
      <c r="I696" s="64">
        <v>7446719</v>
      </c>
    </row>
    <row r="697" spans="1:9" ht="12.75">
      <c r="A697" t="s">
        <v>726</v>
      </c>
      <c r="B697" s="64">
        <v>77501634</v>
      </c>
      <c r="E697" s="64">
        <v>24267569</v>
      </c>
      <c r="F697" t="s">
        <v>717</v>
      </c>
      <c r="H697" t="s">
        <v>519</v>
      </c>
      <c r="I697" s="64">
        <v>7664939</v>
      </c>
    </row>
    <row r="698" spans="1:9" ht="12.75">
      <c r="A698" t="s">
        <v>723</v>
      </c>
      <c r="B698" s="64">
        <v>303344</v>
      </c>
      <c r="E698" s="64">
        <v>25013165</v>
      </c>
      <c r="F698" t="s">
        <v>542</v>
      </c>
      <c r="H698" t="s">
        <v>227</v>
      </c>
      <c r="I698" s="64">
        <v>9961</v>
      </c>
    </row>
    <row r="699" spans="1:9" ht="12.75">
      <c r="A699" t="s">
        <v>146</v>
      </c>
      <c r="B699" s="64">
        <v>7439921</v>
      </c>
      <c r="E699" s="64">
        <v>25154545</v>
      </c>
      <c r="F699" t="s">
        <v>653</v>
      </c>
      <c r="H699" t="s">
        <v>744</v>
      </c>
      <c r="I699" s="64">
        <v>540885</v>
      </c>
    </row>
    <row r="700" spans="1:9" ht="12.75">
      <c r="A700" t="s">
        <v>149</v>
      </c>
      <c r="B700" s="64">
        <v>301042</v>
      </c>
      <c r="E700" s="64">
        <v>25167833</v>
      </c>
      <c r="F700" t="s">
        <v>805</v>
      </c>
      <c r="H700" t="s">
        <v>195</v>
      </c>
      <c r="I700" s="64">
        <v>1190</v>
      </c>
    </row>
    <row r="701" spans="1:9" ht="12.75">
      <c r="A701" s="67" t="s">
        <v>152</v>
      </c>
      <c r="B701" s="64">
        <v>7758976</v>
      </c>
      <c r="E701" s="64">
        <v>25265718</v>
      </c>
      <c r="F701" t="s">
        <v>658</v>
      </c>
      <c r="H701" t="s">
        <v>806</v>
      </c>
      <c r="I701" s="64">
        <v>54965241</v>
      </c>
    </row>
    <row r="702" spans="1:9" ht="12.75">
      <c r="A702" t="s">
        <v>138</v>
      </c>
      <c r="B702" s="64">
        <v>1128</v>
      </c>
      <c r="E702" s="64">
        <v>25321146</v>
      </c>
      <c r="F702" t="s">
        <v>654</v>
      </c>
      <c r="H702" t="s">
        <v>761</v>
      </c>
      <c r="I702" s="64">
        <v>846504</v>
      </c>
    </row>
    <row r="703" spans="1:9" ht="12.75">
      <c r="A703" t="s">
        <v>141</v>
      </c>
      <c r="B703" s="64">
        <v>1129</v>
      </c>
      <c r="E703" s="64">
        <v>25321226</v>
      </c>
      <c r="F703" t="s">
        <v>644</v>
      </c>
      <c r="H703" t="s">
        <v>618</v>
      </c>
      <c r="I703" s="64">
        <v>100210</v>
      </c>
    </row>
    <row r="704" spans="1:9" ht="12.75">
      <c r="A704" s="67" t="s">
        <v>159</v>
      </c>
      <c r="B704" s="64">
        <v>7446277</v>
      </c>
      <c r="E704" s="64">
        <v>25551137</v>
      </c>
      <c r="F704" t="s">
        <v>807</v>
      </c>
      <c r="H704" t="s">
        <v>503</v>
      </c>
      <c r="I704" s="64">
        <v>75650</v>
      </c>
    </row>
    <row r="705" spans="1:9" ht="12.75">
      <c r="A705" t="s">
        <v>161</v>
      </c>
      <c r="B705" s="64">
        <v>1335326</v>
      </c>
      <c r="E705" s="64">
        <v>26148685</v>
      </c>
      <c r="F705" t="s">
        <v>379</v>
      </c>
      <c r="H705" t="s">
        <v>368</v>
      </c>
      <c r="I705" s="64">
        <v>58220</v>
      </c>
    </row>
    <row r="706" spans="1:9" ht="12.75">
      <c r="A706" t="s">
        <v>371</v>
      </c>
      <c r="B706" s="64">
        <v>58899</v>
      </c>
      <c r="E706" s="64">
        <v>26471625</v>
      </c>
      <c r="F706" t="s">
        <v>808</v>
      </c>
      <c r="H706" t="s">
        <v>728</v>
      </c>
      <c r="I706" s="64">
        <v>315377</v>
      </c>
    </row>
    <row r="707" spans="1:9" ht="12.75">
      <c r="A707" t="s">
        <v>164</v>
      </c>
      <c r="B707" s="64">
        <v>554132</v>
      </c>
      <c r="E707" s="64">
        <v>26995915</v>
      </c>
      <c r="F707" t="s">
        <v>809</v>
      </c>
      <c r="H707" t="s">
        <v>805</v>
      </c>
      <c r="I707" s="64">
        <v>25167833</v>
      </c>
    </row>
    <row r="708" spans="1:9" ht="12.75">
      <c r="A708" t="s">
        <v>167</v>
      </c>
      <c r="B708" s="64">
        <v>919164</v>
      </c>
      <c r="E708" s="64">
        <v>28434868</v>
      </c>
      <c r="F708" t="s">
        <v>294</v>
      </c>
      <c r="H708" t="s">
        <v>765</v>
      </c>
      <c r="I708" s="64">
        <v>961115</v>
      </c>
    </row>
    <row r="709" spans="1:9" ht="12.75">
      <c r="A709" s="67" t="s">
        <v>732</v>
      </c>
      <c r="B709" s="64">
        <v>846491</v>
      </c>
      <c r="E709" s="64">
        <v>28911015</v>
      </c>
      <c r="F709" t="s">
        <v>810</v>
      </c>
      <c r="H709" t="s">
        <v>426</v>
      </c>
      <c r="I709" s="64">
        <v>64755</v>
      </c>
    </row>
    <row r="710" spans="1:9" ht="12.75">
      <c r="A710" t="s">
        <v>144</v>
      </c>
      <c r="B710" s="64">
        <v>1131</v>
      </c>
      <c r="E710" s="64">
        <v>28981977</v>
      </c>
      <c r="F710" t="s">
        <v>439</v>
      </c>
      <c r="H710" t="s">
        <v>736</v>
      </c>
      <c r="I710" s="64">
        <v>509148</v>
      </c>
    </row>
    <row r="711" spans="1:9" ht="12.75">
      <c r="A711" t="s">
        <v>648</v>
      </c>
      <c r="B711" s="64">
        <v>108316</v>
      </c>
      <c r="E711" s="64">
        <v>30402154</v>
      </c>
      <c r="F711" t="s">
        <v>569</v>
      </c>
      <c r="H711" t="s">
        <v>272</v>
      </c>
      <c r="I711" s="64">
        <v>50351</v>
      </c>
    </row>
    <row r="712" spans="1:9" ht="12.75">
      <c r="A712" t="s">
        <v>733</v>
      </c>
      <c r="B712" s="64">
        <v>8018017</v>
      </c>
      <c r="E712" s="64">
        <v>31508006</v>
      </c>
      <c r="F712" t="s">
        <v>181</v>
      </c>
      <c r="H712" t="s">
        <v>223</v>
      </c>
      <c r="I712" s="64">
        <v>7440280</v>
      </c>
    </row>
    <row r="713" spans="1:9" ht="12.75">
      <c r="A713" t="s">
        <v>456</v>
      </c>
      <c r="B713" s="64">
        <v>12427382</v>
      </c>
      <c r="E713" s="64">
        <v>32598133</v>
      </c>
      <c r="F713" t="s">
        <v>291</v>
      </c>
      <c r="H713" t="s">
        <v>411</v>
      </c>
      <c r="I713" s="64">
        <v>62555</v>
      </c>
    </row>
    <row r="714" spans="1:9" ht="12.75">
      <c r="A714" t="s">
        <v>170</v>
      </c>
      <c r="B714" s="64">
        <v>7439965</v>
      </c>
      <c r="E714" s="64">
        <v>32598144</v>
      </c>
      <c r="F714" t="s">
        <v>172</v>
      </c>
      <c r="H714" t="s">
        <v>708</v>
      </c>
      <c r="I714" s="64">
        <v>154427</v>
      </c>
    </row>
    <row r="715" spans="1:9" ht="12.75">
      <c r="A715" t="s">
        <v>458</v>
      </c>
      <c r="B715" s="64">
        <v>108394</v>
      </c>
      <c r="E715" s="64">
        <v>32774166</v>
      </c>
      <c r="F715" t="s">
        <v>285</v>
      </c>
      <c r="H715" t="s">
        <v>226</v>
      </c>
      <c r="I715" s="64">
        <v>1314201</v>
      </c>
    </row>
    <row r="716" spans="1:9" ht="12.75">
      <c r="A716" t="s">
        <v>615</v>
      </c>
      <c r="B716" s="64">
        <v>99650</v>
      </c>
      <c r="E716" s="64">
        <v>33419420</v>
      </c>
      <c r="F716" t="s">
        <v>684</v>
      </c>
      <c r="H716" t="s">
        <v>229</v>
      </c>
      <c r="I716" s="64">
        <v>7550450</v>
      </c>
    </row>
    <row r="717" spans="1:9" ht="12.75">
      <c r="A717" t="s">
        <v>457</v>
      </c>
      <c r="B717" s="64">
        <v>71589</v>
      </c>
      <c r="E717" s="64">
        <v>34256821</v>
      </c>
      <c r="F717" t="s">
        <v>391</v>
      </c>
      <c r="H717" t="s">
        <v>198</v>
      </c>
      <c r="I717" s="64">
        <v>1200</v>
      </c>
    </row>
    <row r="718" spans="1:9" ht="12.75">
      <c r="A718" t="s">
        <v>739</v>
      </c>
      <c r="B718" s="64">
        <v>595335</v>
      </c>
      <c r="E718" s="64">
        <v>34465468</v>
      </c>
      <c r="F718" t="s">
        <v>567</v>
      </c>
      <c r="H718" t="s">
        <v>811</v>
      </c>
      <c r="I718" s="64">
        <v>49842071</v>
      </c>
    </row>
    <row r="719" spans="1:9" ht="12.75">
      <c r="A719" t="s">
        <v>706</v>
      </c>
      <c r="B719" s="64">
        <v>148823</v>
      </c>
      <c r="E719" s="64">
        <v>34590948</v>
      </c>
      <c r="F719" t="s">
        <v>660</v>
      </c>
      <c r="H719" t="s">
        <v>68</v>
      </c>
      <c r="I719" s="64">
        <v>108883</v>
      </c>
    </row>
    <row r="720" spans="1:9" ht="12.75">
      <c r="A720" t="s">
        <v>742</v>
      </c>
      <c r="B720" s="64">
        <v>9002680</v>
      </c>
      <c r="E720" s="64">
        <v>35822469</v>
      </c>
      <c r="F720" t="s">
        <v>70</v>
      </c>
      <c r="H720" t="s">
        <v>808</v>
      </c>
      <c r="I720" s="64">
        <v>26471625</v>
      </c>
    </row>
    <row r="721" spans="1:9" ht="12.75">
      <c r="A721" t="s">
        <v>743</v>
      </c>
      <c r="B721" s="64">
        <v>6112761</v>
      </c>
      <c r="E721" s="64">
        <v>36088229</v>
      </c>
      <c r="F721" t="s">
        <v>572</v>
      </c>
      <c r="H721" t="s">
        <v>747</v>
      </c>
      <c r="I721" s="64">
        <v>584849</v>
      </c>
    </row>
    <row r="722" spans="1:9" ht="12.75">
      <c r="A722" t="s">
        <v>173</v>
      </c>
      <c r="B722" s="64">
        <v>7487947</v>
      </c>
      <c r="E722" s="64">
        <v>36791045</v>
      </c>
      <c r="F722" t="s">
        <v>802</v>
      </c>
      <c r="H722" t="s">
        <v>591</v>
      </c>
      <c r="I722" s="64">
        <v>91087</v>
      </c>
    </row>
    <row r="723" spans="1:9" ht="12.75">
      <c r="A723" t="s">
        <v>176</v>
      </c>
      <c r="B723" s="64">
        <v>7439976</v>
      </c>
      <c r="E723" s="64">
        <v>37871004</v>
      </c>
      <c r="F723" t="s">
        <v>563</v>
      </c>
      <c r="H723" t="s">
        <v>561</v>
      </c>
      <c r="I723" s="64">
        <v>38998753</v>
      </c>
    </row>
    <row r="724" spans="1:9" ht="12.75">
      <c r="A724" s="67" t="s">
        <v>740</v>
      </c>
      <c r="B724" s="64">
        <v>531760</v>
      </c>
      <c r="E724" s="64">
        <v>38380084</v>
      </c>
      <c r="F724" t="s">
        <v>166</v>
      </c>
      <c r="H724" t="s">
        <v>563</v>
      </c>
      <c r="I724" s="64">
        <v>37871004</v>
      </c>
    </row>
    <row r="725" spans="1:9" ht="12.75">
      <c r="A725" t="s">
        <v>459</v>
      </c>
      <c r="B725" s="64">
        <v>72333</v>
      </c>
      <c r="E725" s="64">
        <v>38998753</v>
      </c>
      <c r="F725" t="s">
        <v>561</v>
      </c>
      <c r="H725" t="s">
        <v>565</v>
      </c>
      <c r="I725" s="64">
        <v>55684941</v>
      </c>
    </row>
    <row r="726" spans="1:9" ht="12.75">
      <c r="A726" t="s">
        <v>745</v>
      </c>
      <c r="B726" s="64">
        <v>3963959</v>
      </c>
      <c r="E726" s="64">
        <v>39001020</v>
      </c>
      <c r="F726" t="s">
        <v>61</v>
      </c>
      <c r="H726" t="s">
        <v>567</v>
      </c>
      <c r="I726" s="64">
        <v>34465468</v>
      </c>
    </row>
    <row r="727" spans="1:9" ht="12.75">
      <c r="A727" s="67" t="s">
        <v>467</v>
      </c>
      <c r="B727" s="64">
        <v>74828</v>
      </c>
      <c r="E727" s="64">
        <v>39156417</v>
      </c>
      <c r="F727" t="s">
        <v>216</v>
      </c>
      <c r="H727" t="s">
        <v>245</v>
      </c>
      <c r="I727" s="64">
        <v>43101</v>
      </c>
    </row>
    <row r="728" spans="1:9" ht="12.75">
      <c r="A728" t="s">
        <v>438</v>
      </c>
      <c r="B728" s="64">
        <v>67561</v>
      </c>
      <c r="E728" s="64">
        <v>39227286</v>
      </c>
      <c r="F728" t="s">
        <v>79</v>
      </c>
      <c r="H728" t="s">
        <v>569</v>
      </c>
      <c r="I728" s="64">
        <v>30402154</v>
      </c>
    </row>
    <row r="729" spans="1:9" ht="12.75">
      <c r="A729" t="s">
        <v>395</v>
      </c>
      <c r="B729" s="64">
        <v>60560</v>
      </c>
      <c r="E729" s="64">
        <v>39300453</v>
      </c>
      <c r="F729" t="s">
        <v>655</v>
      </c>
      <c r="H729" t="s">
        <v>572</v>
      </c>
      <c r="I729" s="64">
        <v>36088229</v>
      </c>
    </row>
    <row r="730" spans="1:9" ht="12.75">
      <c r="A730" t="s">
        <v>375</v>
      </c>
      <c r="B730" s="64">
        <v>59052</v>
      </c>
      <c r="E730" s="64">
        <v>39635319</v>
      </c>
      <c r="F730" t="s">
        <v>163</v>
      </c>
      <c r="H730" t="s">
        <v>573</v>
      </c>
      <c r="I730" s="64">
        <v>55722275</v>
      </c>
    </row>
    <row r="731" spans="1:9" ht="12.75">
      <c r="A731" t="s">
        <v>746</v>
      </c>
      <c r="B731" s="64">
        <v>15475566</v>
      </c>
      <c r="E731" s="64">
        <v>39831555</v>
      </c>
      <c r="F731" t="s">
        <v>443</v>
      </c>
      <c r="H731" t="s">
        <v>576</v>
      </c>
      <c r="I731" s="64">
        <v>41903575</v>
      </c>
    </row>
    <row r="732" spans="1:9" ht="12.75">
      <c r="A732" t="s">
        <v>460</v>
      </c>
      <c r="B732" s="64">
        <v>72435</v>
      </c>
      <c r="E732" s="64">
        <v>40321764</v>
      </c>
      <c r="F732" t="s">
        <v>96</v>
      </c>
      <c r="H732" t="s">
        <v>812</v>
      </c>
      <c r="I732" s="64">
        <v>55738540</v>
      </c>
    </row>
    <row r="733" spans="1:9" ht="12.75">
      <c r="A733" s="67" t="s">
        <v>462</v>
      </c>
      <c r="B733" s="64">
        <v>96333</v>
      </c>
      <c r="E733" s="64">
        <v>41575944</v>
      </c>
      <c r="F733" t="s">
        <v>571</v>
      </c>
      <c r="H733" t="s">
        <v>720</v>
      </c>
      <c r="I733" s="64">
        <v>299752</v>
      </c>
    </row>
    <row r="734" spans="1:9" ht="12.75">
      <c r="A734" t="s">
        <v>464</v>
      </c>
      <c r="B734" s="64">
        <v>74839</v>
      </c>
      <c r="E734" s="64">
        <v>41903575</v>
      </c>
      <c r="F734" t="s">
        <v>576</v>
      </c>
      <c r="H734" t="s">
        <v>810</v>
      </c>
      <c r="I734" s="64">
        <v>28911015</v>
      </c>
    </row>
    <row r="735" spans="1:9" ht="12.75">
      <c r="A735" t="s">
        <v>466</v>
      </c>
      <c r="B735" s="64">
        <v>74873</v>
      </c>
      <c r="E735" s="64">
        <v>42397648</v>
      </c>
      <c r="F735" t="s">
        <v>142</v>
      </c>
      <c r="H735" t="s">
        <v>689</v>
      </c>
      <c r="I735" s="64">
        <v>126738</v>
      </c>
    </row>
    <row r="736" spans="1:9" ht="12.75">
      <c r="A736" t="s">
        <v>455</v>
      </c>
      <c r="B736" s="64">
        <v>71556</v>
      </c>
      <c r="E736" s="64">
        <v>42397659</v>
      </c>
      <c r="F736" t="s">
        <v>145</v>
      </c>
      <c r="H736" t="s">
        <v>302</v>
      </c>
      <c r="I736" s="64">
        <v>52686</v>
      </c>
    </row>
    <row r="737" spans="1:9" ht="12.75">
      <c r="A737" t="s">
        <v>56</v>
      </c>
      <c r="B737" s="64">
        <v>78933</v>
      </c>
      <c r="E737" s="64">
        <v>49842071</v>
      </c>
      <c r="F737" t="s">
        <v>811</v>
      </c>
      <c r="H737" t="s">
        <v>525</v>
      </c>
      <c r="I737" s="64">
        <v>79016</v>
      </c>
    </row>
    <row r="738" spans="1:9" ht="12.75">
      <c r="A738" t="s">
        <v>390</v>
      </c>
      <c r="B738" s="64">
        <v>60344</v>
      </c>
      <c r="E738" s="64">
        <v>51207319</v>
      </c>
      <c r="F738" t="s">
        <v>196</v>
      </c>
      <c r="H738" t="s">
        <v>506</v>
      </c>
      <c r="I738" s="64">
        <v>75694</v>
      </c>
    </row>
    <row r="739" spans="1:9" ht="12.75">
      <c r="A739" t="s">
        <v>469</v>
      </c>
      <c r="B739" s="64">
        <v>74884</v>
      </c>
      <c r="E739" s="64">
        <v>52663726</v>
      </c>
      <c r="F739" t="s">
        <v>175</v>
      </c>
      <c r="H739" t="s">
        <v>526</v>
      </c>
      <c r="I739" s="64">
        <v>78400</v>
      </c>
    </row>
    <row r="740" spans="1:9" ht="12.75">
      <c r="A740" t="s">
        <v>82</v>
      </c>
      <c r="B740" s="64">
        <v>108101</v>
      </c>
      <c r="E740" s="64">
        <v>53973981</v>
      </c>
      <c r="F740" t="s">
        <v>798</v>
      </c>
      <c r="H740" t="s">
        <v>679</v>
      </c>
      <c r="I740" s="64">
        <v>121448</v>
      </c>
    </row>
    <row r="741" spans="1:9" ht="12.75">
      <c r="A741" t="s">
        <v>471</v>
      </c>
      <c r="B741" s="64">
        <v>624839</v>
      </c>
      <c r="E741" s="64">
        <v>54350480</v>
      </c>
      <c r="F741" t="s">
        <v>685</v>
      </c>
      <c r="H741" t="s">
        <v>666</v>
      </c>
      <c r="I741" s="64">
        <v>112492</v>
      </c>
    </row>
    <row r="742" spans="1:9" ht="12.75">
      <c r="A742" s="67" t="s">
        <v>472</v>
      </c>
      <c r="B742" s="64">
        <v>593748</v>
      </c>
      <c r="E742" s="64">
        <v>54965241</v>
      </c>
      <c r="F742" t="s">
        <v>806</v>
      </c>
      <c r="H742" t="s">
        <v>497</v>
      </c>
      <c r="I742" s="64">
        <v>75467</v>
      </c>
    </row>
    <row r="743" spans="1:9" ht="12.75">
      <c r="A743" t="s">
        <v>474</v>
      </c>
      <c r="B743" s="64">
        <v>80626</v>
      </c>
      <c r="E743" s="64">
        <v>55673897</v>
      </c>
      <c r="F743" t="s">
        <v>73</v>
      </c>
      <c r="H743" t="s">
        <v>773</v>
      </c>
      <c r="I743" s="64">
        <v>1582098</v>
      </c>
    </row>
    <row r="744" spans="1:9" ht="12.75">
      <c r="A744" t="s">
        <v>429</v>
      </c>
      <c r="B744" s="64">
        <v>66273</v>
      </c>
      <c r="E744" s="64">
        <v>55684941</v>
      </c>
      <c r="F744" t="s">
        <v>565</v>
      </c>
      <c r="H744" t="s">
        <v>803</v>
      </c>
      <c r="I744" s="64">
        <v>13647353</v>
      </c>
    </row>
    <row r="745" spans="1:9" ht="12.75">
      <c r="A745" t="s">
        <v>478</v>
      </c>
      <c r="B745" s="64">
        <v>1634044</v>
      </c>
      <c r="E745" s="64">
        <v>55722275</v>
      </c>
      <c r="F745" t="s">
        <v>573</v>
      </c>
      <c r="H745" t="s">
        <v>690</v>
      </c>
      <c r="I745" s="64">
        <v>127480</v>
      </c>
    </row>
    <row r="746" spans="1:9" ht="12.75">
      <c r="A746" t="s">
        <v>748</v>
      </c>
      <c r="B746" s="64">
        <v>590965</v>
      </c>
      <c r="E746" s="64">
        <v>55738540</v>
      </c>
      <c r="F746" t="s">
        <v>812</v>
      </c>
      <c r="H746" t="s">
        <v>737</v>
      </c>
      <c r="I746" s="64">
        <v>512561</v>
      </c>
    </row>
    <row r="747" spans="1:9" ht="12.75">
      <c r="A747" s="67" t="s">
        <v>749</v>
      </c>
      <c r="B747" s="64">
        <v>592621</v>
      </c>
      <c r="E747" s="64">
        <v>56391572</v>
      </c>
      <c r="F747" t="s">
        <v>769</v>
      </c>
      <c r="H747" t="s">
        <v>807</v>
      </c>
      <c r="I747" s="64">
        <v>25551137</v>
      </c>
    </row>
    <row r="748" spans="1:9" ht="12.75">
      <c r="A748" t="s">
        <v>473</v>
      </c>
      <c r="B748" s="64">
        <v>74953</v>
      </c>
      <c r="E748" s="64">
        <v>57117314</v>
      </c>
      <c r="F748" t="s">
        <v>193</v>
      </c>
      <c r="H748" t="s">
        <v>523</v>
      </c>
      <c r="I748" s="64">
        <v>78308</v>
      </c>
    </row>
    <row r="749" spans="1:9" ht="12.75">
      <c r="A749" t="s">
        <v>482</v>
      </c>
      <c r="B749" s="64">
        <v>75092</v>
      </c>
      <c r="E749" s="64">
        <v>57117416</v>
      </c>
      <c r="F749" t="s">
        <v>93</v>
      </c>
      <c r="H749" t="s">
        <v>672</v>
      </c>
      <c r="I749" s="64">
        <v>115866</v>
      </c>
    </row>
    <row r="750" spans="1:9" ht="12.75">
      <c r="A750" s="67" t="s">
        <v>631</v>
      </c>
      <c r="B750" s="64">
        <v>101688</v>
      </c>
      <c r="E750" s="64">
        <v>57117449</v>
      </c>
      <c r="F750" t="s">
        <v>81</v>
      </c>
      <c r="H750" t="s">
        <v>627</v>
      </c>
      <c r="I750" s="64">
        <v>101020</v>
      </c>
    </row>
    <row r="751" spans="1:9" ht="12.75">
      <c r="A751" t="s">
        <v>366</v>
      </c>
      <c r="B751" s="64">
        <v>58184</v>
      </c>
      <c r="E751" s="64">
        <v>57465288</v>
      </c>
      <c r="F751" t="s">
        <v>288</v>
      </c>
      <c r="H751" t="s">
        <v>296</v>
      </c>
      <c r="I751" s="64">
        <v>52244</v>
      </c>
    </row>
    <row r="752" spans="1:9" ht="12.75">
      <c r="A752" t="s">
        <v>332</v>
      </c>
      <c r="B752" s="64">
        <v>56042</v>
      </c>
      <c r="E752" s="64">
        <v>57653857</v>
      </c>
      <c r="F752" t="s">
        <v>84</v>
      </c>
      <c r="H752" t="s">
        <v>688</v>
      </c>
      <c r="I752" s="64">
        <v>126727</v>
      </c>
    </row>
    <row r="753" spans="1:9" ht="12.75">
      <c r="A753" t="s">
        <v>753</v>
      </c>
      <c r="B753" s="64">
        <v>9006422</v>
      </c>
      <c r="E753" s="64">
        <v>57835924</v>
      </c>
      <c r="F753" t="s">
        <v>350</v>
      </c>
      <c r="H753" t="s">
        <v>448</v>
      </c>
      <c r="I753" s="64">
        <v>68768</v>
      </c>
    </row>
    <row r="754" spans="1:9" ht="12.75">
      <c r="A754" t="s">
        <v>731</v>
      </c>
      <c r="B754" s="64">
        <v>443481</v>
      </c>
      <c r="E754" s="64">
        <v>59467968</v>
      </c>
      <c r="F754" t="s">
        <v>755</v>
      </c>
      <c r="H754" t="s">
        <v>813</v>
      </c>
      <c r="I754" s="64">
        <v>62450060</v>
      </c>
    </row>
    <row r="755" spans="1:9" ht="12.75">
      <c r="A755" t="s">
        <v>590</v>
      </c>
      <c r="B755" s="64">
        <v>90948</v>
      </c>
      <c r="E755" s="64">
        <v>60153493</v>
      </c>
      <c r="F755" t="s">
        <v>284</v>
      </c>
      <c r="H755" t="s">
        <v>814</v>
      </c>
      <c r="I755" s="64">
        <v>62450071</v>
      </c>
    </row>
    <row r="756" spans="1:9" ht="12.75">
      <c r="A756" t="s">
        <v>755</v>
      </c>
      <c r="B756" s="64">
        <v>59467968</v>
      </c>
      <c r="E756" s="64">
        <v>60568050</v>
      </c>
      <c r="F756" t="s">
        <v>696</v>
      </c>
      <c r="H756" t="s">
        <v>465</v>
      </c>
      <c r="I756" s="64">
        <v>72571</v>
      </c>
    </row>
    <row r="757" spans="1:9" ht="12.75">
      <c r="A757" t="s">
        <v>150</v>
      </c>
      <c r="B757" s="64">
        <v>1136</v>
      </c>
      <c r="E757" s="64">
        <v>60851345</v>
      </c>
      <c r="F757" t="s">
        <v>187</v>
      </c>
      <c r="H757" t="s">
        <v>432</v>
      </c>
      <c r="I757" s="64">
        <v>66751</v>
      </c>
    </row>
    <row r="758" spans="1:9" ht="12.75">
      <c r="A758" t="s">
        <v>147</v>
      </c>
      <c r="B758" s="64">
        <v>1135</v>
      </c>
      <c r="E758" s="64">
        <v>62015398</v>
      </c>
      <c r="F758" t="s">
        <v>759</v>
      </c>
      <c r="H758" t="s">
        <v>293</v>
      </c>
      <c r="I758" s="64">
        <v>51796</v>
      </c>
    </row>
    <row r="759" spans="1:9" ht="12.75">
      <c r="A759" t="s">
        <v>153</v>
      </c>
      <c r="B759" s="64">
        <v>1140</v>
      </c>
      <c r="E759" s="64">
        <v>62450060</v>
      </c>
      <c r="F759" t="s">
        <v>813</v>
      </c>
      <c r="H759" t="s">
        <v>809</v>
      </c>
      <c r="I759" s="64">
        <v>26995915</v>
      </c>
    </row>
    <row r="760" spans="1:9" ht="12.75">
      <c r="A760" t="s">
        <v>758</v>
      </c>
      <c r="B760" s="64">
        <v>2385855</v>
      </c>
      <c r="E760" s="64">
        <v>62450071</v>
      </c>
      <c r="F760" t="s">
        <v>814</v>
      </c>
      <c r="H760" t="s">
        <v>616</v>
      </c>
      <c r="I760" s="64">
        <v>99661</v>
      </c>
    </row>
    <row r="761" spans="1:9" ht="12.75">
      <c r="A761" t="s">
        <v>759</v>
      </c>
      <c r="B761" s="64">
        <v>62015398</v>
      </c>
      <c r="E761" s="64">
        <v>62476599</v>
      </c>
      <c r="F761" t="s">
        <v>402</v>
      </c>
      <c r="H761" t="s">
        <v>232</v>
      </c>
      <c r="I761" s="64">
        <v>7440622</v>
      </c>
    </row>
    <row r="762" spans="1:9" ht="12.75">
      <c r="A762" t="s">
        <v>257</v>
      </c>
      <c r="B762" s="64">
        <v>50077</v>
      </c>
      <c r="E762" s="64">
        <v>64091914</v>
      </c>
      <c r="F762" t="s">
        <v>321</v>
      </c>
      <c r="H762" t="s">
        <v>235</v>
      </c>
      <c r="I762" s="64">
        <v>1314621</v>
      </c>
    </row>
    <row r="763" spans="1:9" ht="12.75">
      <c r="A763" t="s">
        <v>760</v>
      </c>
      <c r="B763" s="64">
        <v>70476823</v>
      </c>
      <c r="E763" s="64">
        <v>65510443</v>
      </c>
      <c r="F763" t="s">
        <v>184</v>
      </c>
      <c r="H763" t="s">
        <v>703</v>
      </c>
      <c r="I763" s="64">
        <v>143679</v>
      </c>
    </row>
    <row r="764" spans="1:9" ht="12.75">
      <c r="A764" s="67" t="s">
        <v>179</v>
      </c>
      <c r="B764" s="64">
        <v>1313275</v>
      </c>
      <c r="E764" s="64">
        <v>67562394</v>
      </c>
      <c r="F764" t="s">
        <v>67</v>
      </c>
      <c r="H764" t="s">
        <v>776</v>
      </c>
      <c r="I764" s="64">
        <v>2068782</v>
      </c>
    </row>
    <row r="765" spans="1:9" ht="12.75">
      <c r="A765" t="s">
        <v>727</v>
      </c>
      <c r="B765" s="64">
        <v>315220</v>
      </c>
      <c r="E765" s="64">
        <v>67730103</v>
      </c>
      <c r="F765" t="s">
        <v>699</v>
      </c>
      <c r="H765" t="s">
        <v>530</v>
      </c>
      <c r="I765" s="64">
        <v>108054</v>
      </c>
    </row>
    <row r="766" spans="1:9" ht="12.75">
      <c r="A766" t="s">
        <v>735</v>
      </c>
      <c r="B766" s="64">
        <v>505602</v>
      </c>
      <c r="E766" s="64">
        <v>67730114</v>
      </c>
      <c r="F766" t="s">
        <v>698</v>
      </c>
      <c r="H766" t="s">
        <v>533</v>
      </c>
      <c r="I766" s="64">
        <v>593602</v>
      </c>
    </row>
    <row r="767" spans="1:9" ht="12.75">
      <c r="A767" t="s">
        <v>483</v>
      </c>
      <c r="B767" s="64">
        <v>108383</v>
      </c>
      <c r="E767" s="64">
        <v>68006837</v>
      </c>
      <c r="F767" t="s">
        <v>240</v>
      </c>
      <c r="H767" t="s">
        <v>476</v>
      </c>
      <c r="I767" s="64">
        <v>75014</v>
      </c>
    </row>
    <row r="768" spans="1:9" ht="12.75">
      <c r="A768" s="67" t="s">
        <v>750</v>
      </c>
      <c r="B768" s="64">
        <v>613354</v>
      </c>
      <c r="E768" s="64">
        <v>69782907</v>
      </c>
      <c r="F768" t="s">
        <v>169</v>
      </c>
      <c r="H768" t="s">
        <v>479</v>
      </c>
      <c r="I768" s="64">
        <v>75025</v>
      </c>
    </row>
    <row r="769" spans="1:9" ht="12.75">
      <c r="A769" t="s">
        <v>680</v>
      </c>
      <c r="B769" s="64">
        <v>121697</v>
      </c>
      <c r="E769" s="64">
        <v>70362504</v>
      </c>
      <c r="F769" t="s">
        <v>309</v>
      </c>
      <c r="H769" t="s">
        <v>489</v>
      </c>
      <c r="I769" s="64">
        <v>75354</v>
      </c>
    </row>
    <row r="770" spans="1:9" ht="12.75">
      <c r="A770" t="s">
        <v>741</v>
      </c>
      <c r="B770" s="64">
        <v>531828</v>
      </c>
      <c r="E770" s="64">
        <v>70476823</v>
      </c>
      <c r="F770" t="s">
        <v>760</v>
      </c>
      <c r="H770" t="s">
        <v>248</v>
      </c>
      <c r="I770" s="64">
        <v>43104</v>
      </c>
    </row>
    <row r="771" spans="1:9" ht="12.75">
      <c r="A771" t="s">
        <v>766</v>
      </c>
      <c r="B771" s="64">
        <v>86220420</v>
      </c>
      <c r="E771" s="64">
        <v>70648269</v>
      </c>
      <c r="F771" t="s">
        <v>76</v>
      </c>
      <c r="H771" t="s">
        <v>552</v>
      </c>
      <c r="I771" s="64">
        <v>81812</v>
      </c>
    </row>
    <row r="772" spans="1:9" ht="12.75">
      <c r="A772" t="s">
        <v>767</v>
      </c>
      <c r="B772" s="64">
        <v>3771195</v>
      </c>
      <c r="E772" s="64">
        <v>72918219</v>
      </c>
      <c r="F772" t="s">
        <v>87</v>
      </c>
      <c r="H772" t="s">
        <v>203</v>
      </c>
      <c r="I772" s="64">
        <v>1206</v>
      </c>
    </row>
    <row r="773" spans="1:9" ht="12.75">
      <c r="A773" t="s">
        <v>59</v>
      </c>
      <c r="B773" s="64">
        <v>91203</v>
      </c>
      <c r="E773" s="64">
        <v>74472370</v>
      </c>
      <c r="F773" t="s">
        <v>178</v>
      </c>
      <c r="H773" t="s">
        <v>71</v>
      </c>
      <c r="I773" s="64">
        <v>1330207</v>
      </c>
    </row>
    <row r="774" spans="1:9" ht="12.75">
      <c r="A774" t="s">
        <v>452</v>
      </c>
      <c r="B774" s="64">
        <v>71363</v>
      </c>
      <c r="E774" s="64">
        <v>76180966</v>
      </c>
      <c r="F774" t="s">
        <v>718</v>
      </c>
      <c r="H774" t="s">
        <v>238</v>
      </c>
      <c r="I774" s="64">
        <v>7440666</v>
      </c>
    </row>
    <row r="775" spans="1:9" ht="12.75">
      <c r="A775" t="s">
        <v>674</v>
      </c>
      <c r="B775" s="64">
        <v>117840</v>
      </c>
      <c r="E775" s="64">
        <v>77501634</v>
      </c>
      <c r="F775" t="s">
        <v>726</v>
      </c>
      <c r="H775" t="s">
        <v>241</v>
      </c>
      <c r="I775" s="64">
        <v>1314132</v>
      </c>
    </row>
    <row r="776" spans="1:9" ht="12.75">
      <c r="A776" t="s">
        <v>768</v>
      </c>
      <c r="B776" s="64">
        <v>1405103</v>
      </c>
      <c r="E776" s="64">
        <v>86220420</v>
      </c>
      <c r="F776" t="s">
        <v>766</v>
      </c>
      <c r="H776" t="s">
        <v>801</v>
      </c>
      <c r="I776" s="64">
        <v>12122677</v>
      </c>
    </row>
    <row r="777" spans="1:6" ht="12.75">
      <c r="A777" t="s">
        <v>769</v>
      </c>
      <c r="B777" s="64">
        <v>56391572</v>
      </c>
      <c r="E777" s="64">
        <v>108171262</v>
      </c>
      <c r="F777" t="s">
        <v>592</v>
      </c>
    </row>
    <row r="778" spans="1:2" ht="12.75">
      <c r="A778" t="s">
        <v>182</v>
      </c>
      <c r="B778" s="64">
        <v>7440020</v>
      </c>
    </row>
    <row r="779" spans="1:2" ht="12.75">
      <c r="A779" t="s">
        <v>185</v>
      </c>
      <c r="B779" s="64">
        <v>373024</v>
      </c>
    </row>
    <row r="780" spans="1:2" ht="12.75">
      <c r="A780" t="s">
        <v>188</v>
      </c>
      <c r="B780" s="64">
        <v>3333673</v>
      </c>
    </row>
    <row r="781" spans="1:2" ht="12.75">
      <c r="A781" t="s">
        <v>191</v>
      </c>
      <c r="B781" s="64">
        <v>13463393</v>
      </c>
    </row>
    <row r="782" spans="1:2" ht="12.75">
      <c r="A782" t="s">
        <v>194</v>
      </c>
      <c r="B782" s="64">
        <v>12054487</v>
      </c>
    </row>
    <row r="783" spans="1:2" ht="12.75">
      <c r="A783" s="67" t="s">
        <v>197</v>
      </c>
      <c r="B783" s="64">
        <v>1313991</v>
      </c>
    </row>
    <row r="784" spans="1:2" ht="12.75">
      <c r="A784" t="s">
        <v>155</v>
      </c>
      <c r="B784" s="64">
        <v>1146</v>
      </c>
    </row>
    <row r="785" spans="1:2" ht="12.75">
      <c r="A785" t="s">
        <v>202</v>
      </c>
      <c r="B785" s="64">
        <v>12035722</v>
      </c>
    </row>
    <row r="786" spans="1:2" ht="12.75">
      <c r="A786" s="67" t="s">
        <v>205</v>
      </c>
      <c r="B786" s="64">
        <v>1271289</v>
      </c>
    </row>
    <row r="787" spans="1:2" ht="12.75">
      <c r="A787" t="s">
        <v>311</v>
      </c>
      <c r="B787" s="64">
        <v>54115</v>
      </c>
    </row>
    <row r="788" spans="1:2" ht="12.75">
      <c r="A788" t="s">
        <v>401</v>
      </c>
      <c r="B788" s="64">
        <v>61574</v>
      </c>
    </row>
    <row r="789" spans="1:2" ht="12.75">
      <c r="A789" t="s">
        <v>484</v>
      </c>
      <c r="B789" s="64">
        <v>7697372</v>
      </c>
    </row>
    <row r="790" spans="1:2" ht="12.75">
      <c r="A790" t="s">
        <v>157</v>
      </c>
      <c r="B790" s="64">
        <v>1148</v>
      </c>
    </row>
    <row r="791" spans="1:2" ht="12.75">
      <c r="A791" t="s">
        <v>771</v>
      </c>
      <c r="B791" s="64">
        <v>18662538</v>
      </c>
    </row>
    <row r="792" spans="1:2" ht="12.75">
      <c r="A792" t="s">
        <v>613</v>
      </c>
      <c r="B792" s="64">
        <v>98953</v>
      </c>
    </row>
    <row r="793" spans="1:2" ht="12.75">
      <c r="A793" s="67" t="s">
        <v>772</v>
      </c>
      <c r="B793" s="64">
        <v>1836755</v>
      </c>
    </row>
    <row r="794" spans="1:2" ht="12.75">
      <c r="A794" t="s">
        <v>435</v>
      </c>
      <c r="B794" s="64">
        <v>67209</v>
      </c>
    </row>
    <row r="795" spans="1:2" ht="12.75">
      <c r="A795" s="67" t="s">
        <v>378</v>
      </c>
      <c r="B795" s="64">
        <v>59870</v>
      </c>
    </row>
    <row r="796" spans="1:2" ht="12.75">
      <c r="A796" t="s">
        <v>774</v>
      </c>
      <c r="B796" s="64">
        <v>10102440</v>
      </c>
    </row>
    <row r="797" spans="1:2" ht="12.75">
      <c r="A797" t="s">
        <v>290</v>
      </c>
      <c r="B797" s="64">
        <v>51752</v>
      </c>
    </row>
    <row r="798" spans="1:2" ht="12.75">
      <c r="A798" t="s">
        <v>327</v>
      </c>
      <c r="B798" s="64">
        <v>55867</v>
      </c>
    </row>
    <row r="799" spans="1:2" ht="12.75">
      <c r="A799" t="s">
        <v>722</v>
      </c>
      <c r="B799" s="64">
        <v>302705</v>
      </c>
    </row>
    <row r="800" spans="1:2" ht="12.75">
      <c r="A800" t="s">
        <v>325</v>
      </c>
      <c r="B800" s="64">
        <v>55630</v>
      </c>
    </row>
    <row r="801" spans="1:2" ht="12.75">
      <c r="A801" t="s">
        <v>775</v>
      </c>
      <c r="B801" s="64">
        <v>10024972</v>
      </c>
    </row>
    <row r="802" spans="1:2" ht="12.75">
      <c r="A802" t="s">
        <v>450</v>
      </c>
      <c r="B802" s="64">
        <v>70257</v>
      </c>
    </row>
    <row r="803" spans="1:2" ht="12.75">
      <c r="A803" t="s">
        <v>763</v>
      </c>
      <c r="B803" s="64">
        <v>924425</v>
      </c>
    </row>
    <row r="804" spans="1:2" ht="12.75">
      <c r="A804" t="s">
        <v>734</v>
      </c>
      <c r="B804" s="64">
        <v>494031</v>
      </c>
    </row>
    <row r="805" spans="1:2" ht="12.75">
      <c r="A805" s="67" t="s">
        <v>320</v>
      </c>
      <c r="B805" s="64">
        <v>55185</v>
      </c>
    </row>
    <row r="806" spans="1:2" ht="12.75">
      <c r="A806" t="s">
        <v>414</v>
      </c>
      <c r="B806" s="64">
        <v>62759</v>
      </c>
    </row>
    <row r="807" spans="1:2" ht="12.75">
      <c r="A807" t="s">
        <v>762</v>
      </c>
      <c r="B807" s="64">
        <v>924163</v>
      </c>
    </row>
    <row r="808" spans="1:2" ht="12.75">
      <c r="A808" s="67" t="s">
        <v>752</v>
      </c>
      <c r="B808" s="64">
        <v>621647</v>
      </c>
    </row>
    <row r="809" spans="1:2" ht="12.75">
      <c r="A809" t="s">
        <v>570</v>
      </c>
      <c r="B809" s="64">
        <v>86306</v>
      </c>
    </row>
    <row r="810" spans="1:2" ht="12.75">
      <c r="A810" t="s">
        <v>778</v>
      </c>
      <c r="B810" s="64">
        <v>10595956</v>
      </c>
    </row>
    <row r="811" spans="1:2" ht="12.75">
      <c r="A811" t="s">
        <v>779</v>
      </c>
      <c r="B811" s="64">
        <v>4549400</v>
      </c>
    </row>
    <row r="812" spans="1:2" ht="12.75">
      <c r="A812" t="s">
        <v>381</v>
      </c>
      <c r="B812" s="64">
        <v>59892</v>
      </c>
    </row>
    <row r="813" spans="1:2" ht="12.75">
      <c r="A813" t="s">
        <v>756</v>
      </c>
      <c r="B813" s="64">
        <v>759739</v>
      </c>
    </row>
    <row r="814" spans="1:2" ht="12.75">
      <c r="A814" t="s">
        <v>751</v>
      </c>
      <c r="B814" s="64">
        <v>615532</v>
      </c>
    </row>
    <row r="815" spans="1:2" ht="12.75">
      <c r="A815" t="s">
        <v>782</v>
      </c>
      <c r="B815" s="64">
        <v>16543558</v>
      </c>
    </row>
    <row r="816" spans="1:2" ht="12.75">
      <c r="A816" t="s">
        <v>625</v>
      </c>
      <c r="B816" s="64">
        <v>100754</v>
      </c>
    </row>
    <row r="817" spans="1:2" ht="12.75">
      <c r="A817" t="s">
        <v>764</v>
      </c>
      <c r="B817" s="64">
        <v>930552</v>
      </c>
    </row>
    <row r="818" spans="1:2" ht="12.75">
      <c r="A818" t="s">
        <v>783</v>
      </c>
      <c r="B818" s="64">
        <v>13256229</v>
      </c>
    </row>
    <row r="819" spans="1:2" ht="12.75">
      <c r="A819" t="s">
        <v>445</v>
      </c>
      <c r="B819" s="64">
        <v>68224</v>
      </c>
    </row>
    <row r="820" spans="1:2" ht="12.75">
      <c r="A820" t="s">
        <v>784</v>
      </c>
      <c r="B820" s="64">
        <v>6533002</v>
      </c>
    </row>
    <row r="821" spans="1:2" ht="12.75">
      <c r="A821" t="s">
        <v>610</v>
      </c>
      <c r="B821" s="64">
        <v>97563</v>
      </c>
    </row>
    <row r="822" spans="1:2" ht="12.75">
      <c r="A822" t="s">
        <v>697</v>
      </c>
      <c r="B822" s="64">
        <v>134292</v>
      </c>
    </row>
    <row r="823" spans="1:2" ht="12.75">
      <c r="A823" t="s">
        <v>724</v>
      </c>
      <c r="B823" s="64">
        <v>303479</v>
      </c>
    </row>
    <row r="824" spans="1:2" ht="12.75">
      <c r="A824" t="s">
        <v>14</v>
      </c>
      <c r="B824" s="64">
        <v>95487</v>
      </c>
    </row>
    <row r="825" spans="1:2" ht="12.75">
      <c r="A825" t="s">
        <v>777</v>
      </c>
      <c r="B825" s="64">
        <v>2234131</v>
      </c>
    </row>
    <row r="826" spans="1:2" ht="12.75">
      <c r="A826" t="s">
        <v>738</v>
      </c>
      <c r="B826" s="64">
        <v>528290</v>
      </c>
    </row>
    <row r="827" spans="1:2" ht="12.75">
      <c r="A827" t="s">
        <v>781</v>
      </c>
      <c r="B827" s="64">
        <v>2646175</v>
      </c>
    </row>
    <row r="828" spans="1:2" ht="12.75">
      <c r="A828" t="s">
        <v>486</v>
      </c>
      <c r="B828" s="64">
        <v>8014957</v>
      </c>
    </row>
    <row r="829" spans="1:2" ht="12.75">
      <c r="A829" t="s">
        <v>208</v>
      </c>
      <c r="B829" s="64">
        <v>20816120</v>
      </c>
    </row>
    <row r="830" spans="1:2" ht="12.75">
      <c r="A830" t="s">
        <v>754</v>
      </c>
      <c r="B830" s="64">
        <v>636215</v>
      </c>
    </row>
    <row r="831" spans="1:2" ht="12.75">
      <c r="A831" t="s">
        <v>242</v>
      </c>
      <c r="B831" s="64">
        <v>42603</v>
      </c>
    </row>
    <row r="832" spans="1:2" ht="12.75">
      <c r="A832" t="s">
        <v>239</v>
      </c>
      <c r="B832" s="64">
        <v>42401</v>
      </c>
    </row>
    <row r="833" spans="1:2" ht="12.75">
      <c r="A833" t="s">
        <v>488</v>
      </c>
      <c r="B833" s="64">
        <v>95476</v>
      </c>
    </row>
    <row r="834" spans="1:2" ht="12.75">
      <c r="A834" t="s">
        <v>730</v>
      </c>
      <c r="B834" s="64">
        <v>434071</v>
      </c>
    </row>
    <row r="835" spans="1:2" ht="12.75">
      <c r="A835" t="s">
        <v>544</v>
      </c>
      <c r="B835" s="64">
        <v>79572</v>
      </c>
    </row>
    <row r="836" spans="1:2" ht="12.75">
      <c r="A836" t="s">
        <v>789</v>
      </c>
      <c r="B836" s="64">
        <v>10028156</v>
      </c>
    </row>
    <row r="837" spans="1:2" ht="12.75">
      <c r="A837" t="s">
        <v>162</v>
      </c>
      <c r="B837" s="64">
        <v>1151</v>
      </c>
    </row>
    <row r="838" spans="1:2" ht="12.75">
      <c r="A838" t="s">
        <v>160</v>
      </c>
      <c r="B838" s="64">
        <v>1150</v>
      </c>
    </row>
    <row r="839" spans="1:2" ht="12.75">
      <c r="A839" t="s">
        <v>790</v>
      </c>
      <c r="B839" s="64">
        <v>5216251</v>
      </c>
    </row>
    <row r="840" spans="1:2" ht="12.75">
      <c r="A840" t="s">
        <v>387</v>
      </c>
      <c r="B840" s="64">
        <v>60093</v>
      </c>
    </row>
    <row r="841" spans="1:2" ht="12.75">
      <c r="A841" t="s">
        <v>757</v>
      </c>
      <c r="B841" s="64">
        <v>794934</v>
      </c>
    </row>
    <row r="842" spans="1:2" ht="12.75">
      <c r="A842" t="s">
        <v>636</v>
      </c>
      <c r="B842" s="64">
        <v>104949</v>
      </c>
    </row>
    <row r="843" spans="1:2" ht="12.75">
      <c r="A843" t="s">
        <v>671</v>
      </c>
      <c r="B843" s="64">
        <v>115673</v>
      </c>
    </row>
    <row r="844" spans="1:2" ht="12.75">
      <c r="A844" s="67" t="s">
        <v>337</v>
      </c>
      <c r="B844" s="64">
        <v>56382</v>
      </c>
    </row>
    <row r="845" spans="1:2" ht="12.75">
      <c r="A845" t="s">
        <v>230</v>
      </c>
      <c r="B845" s="64">
        <v>11101</v>
      </c>
    </row>
    <row r="846" spans="1:2" ht="12.75">
      <c r="A846" t="s">
        <v>564</v>
      </c>
      <c r="B846" s="64">
        <v>85101</v>
      </c>
    </row>
    <row r="847" spans="1:2" ht="12.75">
      <c r="A847" t="s">
        <v>583</v>
      </c>
      <c r="B847" s="64">
        <v>88101</v>
      </c>
    </row>
    <row r="848" spans="1:2" ht="12.75">
      <c r="A848" s="67" t="s">
        <v>594</v>
      </c>
      <c r="B848" s="64">
        <v>1336363</v>
      </c>
    </row>
    <row r="849" spans="1:2" ht="12.75">
      <c r="A849" t="s">
        <v>640</v>
      </c>
      <c r="B849" s="64">
        <v>106478</v>
      </c>
    </row>
    <row r="850" spans="1:2" ht="12.75">
      <c r="A850" t="s">
        <v>75</v>
      </c>
      <c r="B850" s="64">
        <v>1059</v>
      </c>
    </row>
    <row r="851" spans="1:2" ht="12.75">
      <c r="A851" t="s">
        <v>75</v>
      </c>
      <c r="B851" s="64">
        <v>95692</v>
      </c>
    </row>
    <row r="852" spans="1:2" ht="12.75">
      <c r="A852" t="s">
        <v>678</v>
      </c>
      <c r="B852" s="64">
        <v>120718</v>
      </c>
    </row>
    <row r="853" spans="1:2" ht="12.75">
      <c r="A853" t="s">
        <v>490</v>
      </c>
      <c r="B853" s="64">
        <v>106445</v>
      </c>
    </row>
    <row r="854" spans="1:2" ht="12.75">
      <c r="A854" t="s">
        <v>639</v>
      </c>
      <c r="B854" s="64">
        <v>106467</v>
      </c>
    </row>
    <row r="855" spans="1:2" ht="12.75">
      <c r="A855" t="s">
        <v>620</v>
      </c>
      <c r="B855" s="64">
        <v>100254</v>
      </c>
    </row>
    <row r="856" spans="1:2" ht="12.75">
      <c r="A856" s="67" t="s">
        <v>299</v>
      </c>
      <c r="B856" s="64">
        <v>52675</v>
      </c>
    </row>
    <row r="857" spans="1:2" ht="12.75">
      <c r="A857" t="s">
        <v>555</v>
      </c>
      <c r="B857" s="64">
        <v>82688</v>
      </c>
    </row>
    <row r="858" spans="1:2" ht="12.75">
      <c r="A858" t="s">
        <v>580</v>
      </c>
      <c r="B858" s="64">
        <v>87865</v>
      </c>
    </row>
    <row r="859" spans="1:2" ht="12.75">
      <c r="A859" t="s">
        <v>352</v>
      </c>
      <c r="B859" s="64">
        <v>57330</v>
      </c>
    </row>
    <row r="860" spans="1:2" ht="12.75">
      <c r="A860" t="s">
        <v>541</v>
      </c>
      <c r="B860" s="64">
        <v>79210</v>
      </c>
    </row>
    <row r="861" spans="1:2" ht="12.75">
      <c r="A861" s="67" t="s">
        <v>492</v>
      </c>
      <c r="B861" s="64">
        <v>127184</v>
      </c>
    </row>
    <row r="862" spans="1:2" ht="12.75">
      <c r="A862" t="s">
        <v>494</v>
      </c>
      <c r="B862" s="64">
        <v>2795393</v>
      </c>
    </row>
    <row r="863" spans="1:2" ht="12.75">
      <c r="A863" t="s">
        <v>496</v>
      </c>
      <c r="B863" s="64">
        <v>198550</v>
      </c>
    </row>
    <row r="864" spans="1:2" ht="12.75">
      <c r="A864" t="s">
        <v>422</v>
      </c>
      <c r="B864" s="64">
        <v>63989</v>
      </c>
    </row>
    <row r="865" spans="1:2" ht="12.75">
      <c r="A865" t="s">
        <v>404</v>
      </c>
      <c r="B865" s="64">
        <v>62442</v>
      </c>
    </row>
    <row r="866" spans="1:2" ht="12.75">
      <c r="A866" t="s">
        <v>562</v>
      </c>
      <c r="B866" s="64">
        <v>85018</v>
      </c>
    </row>
    <row r="867" spans="1:2" ht="12.75">
      <c r="A867" t="s">
        <v>601</v>
      </c>
      <c r="B867" s="64">
        <v>94780</v>
      </c>
    </row>
    <row r="868" spans="1:2" ht="12.75">
      <c r="A868" t="s">
        <v>785</v>
      </c>
      <c r="B868" s="64">
        <v>3546109</v>
      </c>
    </row>
    <row r="869" spans="1:2" ht="12.75">
      <c r="A869" t="s">
        <v>254</v>
      </c>
      <c r="B869" s="64">
        <v>50066</v>
      </c>
    </row>
    <row r="870" spans="1:2" ht="12.75">
      <c r="A870" t="s">
        <v>498</v>
      </c>
      <c r="B870" s="64">
        <v>108952</v>
      </c>
    </row>
    <row r="871" spans="1:2" ht="12.75">
      <c r="A871" s="67" t="s">
        <v>384</v>
      </c>
      <c r="B871" s="64">
        <v>59961</v>
      </c>
    </row>
    <row r="872" spans="1:2" ht="12.75">
      <c r="A872" t="s">
        <v>419</v>
      </c>
      <c r="B872" s="64">
        <v>63923</v>
      </c>
    </row>
    <row r="873" spans="1:2" ht="12.75">
      <c r="A873" t="s">
        <v>681</v>
      </c>
      <c r="B873" s="64">
        <v>122601</v>
      </c>
    </row>
    <row r="874" spans="1:2" ht="12.75">
      <c r="A874" t="s">
        <v>355</v>
      </c>
      <c r="B874" s="64">
        <v>57410</v>
      </c>
    </row>
    <row r="875" spans="1:2" ht="12.75">
      <c r="A875" t="s">
        <v>493</v>
      </c>
      <c r="B875" s="64">
        <v>75445</v>
      </c>
    </row>
    <row r="876" spans="1:2" ht="12.75">
      <c r="A876" s="67" t="s">
        <v>499</v>
      </c>
      <c r="B876" s="64">
        <v>7803512</v>
      </c>
    </row>
    <row r="877" spans="1:2" ht="12.75">
      <c r="A877" t="s">
        <v>502</v>
      </c>
      <c r="B877" s="64">
        <v>7664382</v>
      </c>
    </row>
    <row r="878" spans="1:2" ht="12.75">
      <c r="A878" t="s">
        <v>505</v>
      </c>
      <c r="B878" s="64">
        <v>7723140</v>
      </c>
    </row>
    <row r="879" spans="1:2" ht="12.75">
      <c r="A879" t="s">
        <v>794</v>
      </c>
      <c r="B879" s="64">
        <v>10025873</v>
      </c>
    </row>
    <row r="880" spans="1:2" ht="12.75">
      <c r="A880" t="s">
        <v>796</v>
      </c>
      <c r="B880" s="64">
        <v>10026138</v>
      </c>
    </row>
    <row r="881" spans="1:2" ht="12.75">
      <c r="A881" t="s">
        <v>770</v>
      </c>
      <c r="B881" s="64">
        <v>1314563</v>
      </c>
    </row>
    <row r="882" spans="1:2" ht="12.75">
      <c r="A882" s="67" t="s">
        <v>793</v>
      </c>
      <c r="B882" s="64">
        <v>7719122</v>
      </c>
    </row>
    <row r="883" spans="1:2" ht="12.75">
      <c r="A883" t="s">
        <v>566</v>
      </c>
      <c r="B883" s="64">
        <v>85449</v>
      </c>
    </row>
    <row r="884" spans="1:2" ht="12.75">
      <c r="A884" t="s">
        <v>587</v>
      </c>
      <c r="B884" s="64">
        <v>88891</v>
      </c>
    </row>
    <row r="885" spans="1:2" ht="12.75">
      <c r="A885" t="s">
        <v>317</v>
      </c>
      <c r="B885" s="64">
        <v>54911</v>
      </c>
    </row>
    <row r="886" spans="1:2" ht="12.75">
      <c r="A886" t="s">
        <v>797</v>
      </c>
      <c r="B886" s="64">
        <v>18378897</v>
      </c>
    </row>
    <row r="887" spans="1:2" ht="12.75">
      <c r="A887" t="s">
        <v>709</v>
      </c>
      <c r="B887" s="64">
        <v>156105</v>
      </c>
    </row>
    <row r="888" spans="1:2" ht="12.75">
      <c r="A888" t="s">
        <v>165</v>
      </c>
      <c r="B888" s="64">
        <v>1155</v>
      </c>
    </row>
    <row r="889" spans="1:2" ht="12.75">
      <c r="A889" t="s">
        <v>206</v>
      </c>
      <c r="B889" s="64">
        <v>2222</v>
      </c>
    </row>
    <row r="890" spans="1:2" ht="12.75">
      <c r="A890" t="s">
        <v>798</v>
      </c>
      <c r="B890" s="64">
        <v>53973981</v>
      </c>
    </row>
    <row r="891" spans="1:2" ht="12.75">
      <c r="A891" s="67" t="s">
        <v>786</v>
      </c>
      <c r="B891" s="64">
        <v>3564098</v>
      </c>
    </row>
    <row r="892" spans="1:2" ht="12.75">
      <c r="A892" t="s">
        <v>787</v>
      </c>
      <c r="B892" s="64">
        <v>3761533</v>
      </c>
    </row>
    <row r="893" spans="1:2" ht="12.75">
      <c r="A893" t="s">
        <v>795</v>
      </c>
      <c r="B893" s="64">
        <v>7758012</v>
      </c>
    </row>
    <row r="894" spans="1:2" ht="12.75">
      <c r="A894" t="s">
        <v>642</v>
      </c>
      <c r="B894" s="64">
        <v>106503</v>
      </c>
    </row>
    <row r="895" spans="1:2" ht="12.75">
      <c r="A895" t="s">
        <v>729</v>
      </c>
      <c r="B895" s="64">
        <v>366701</v>
      </c>
    </row>
    <row r="896" spans="1:2" ht="12.75">
      <c r="A896" t="s">
        <v>361</v>
      </c>
      <c r="B896" s="64">
        <v>57830</v>
      </c>
    </row>
    <row r="897" spans="1:2" ht="12.75">
      <c r="A897" s="67" t="s">
        <v>168</v>
      </c>
      <c r="B897" s="64">
        <v>1160</v>
      </c>
    </row>
    <row r="898" spans="1:2" ht="12.75">
      <c r="A898" t="s">
        <v>683</v>
      </c>
      <c r="B898" s="64">
        <v>123386</v>
      </c>
    </row>
    <row r="899" spans="1:2" ht="12.75">
      <c r="A899" t="s">
        <v>668</v>
      </c>
      <c r="B899" s="64">
        <v>114261</v>
      </c>
    </row>
    <row r="900" spans="1:2" ht="12.75">
      <c r="A900" t="s">
        <v>670</v>
      </c>
      <c r="B900" s="64">
        <v>115071</v>
      </c>
    </row>
    <row r="901" spans="1:2" ht="12.75">
      <c r="A901" t="s">
        <v>65</v>
      </c>
      <c r="B901" s="64">
        <v>107982</v>
      </c>
    </row>
    <row r="902" spans="1:2" ht="12.75">
      <c r="A902" t="s">
        <v>91</v>
      </c>
      <c r="B902" s="64">
        <v>108656</v>
      </c>
    </row>
    <row r="903" spans="1:2" ht="12.75">
      <c r="A903" t="s">
        <v>500</v>
      </c>
      <c r="B903" s="64">
        <v>75569</v>
      </c>
    </row>
    <row r="904" spans="1:2" ht="12.75">
      <c r="A904" t="s">
        <v>287</v>
      </c>
      <c r="B904" s="64">
        <v>51525</v>
      </c>
    </row>
    <row r="905" spans="1:2" ht="12.75">
      <c r="A905" t="s">
        <v>641</v>
      </c>
      <c r="B905" s="64">
        <v>106490</v>
      </c>
    </row>
    <row r="906" spans="1:2" ht="12.75">
      <c r="A906" t="s">
        <v>638</v>
      </c>
      <c r="B906" s="64">
        <v>106423</v>
      </c>
    </row>
    <row r="907" spans="1:2" ht="12.75">
      <c r="A907" t="s">
        <v>694</v>
      </c>
      <c r="B907" s="64">
        <v>129000</v>
      </c>
    </row>
    <row r="908" spans="1:2" ht="12.75">
      <c r="A908" t="s">
        <v>656</v>
      </c>
      <c r="B908" s="64">
        <v>110861</v>
      </c>
    </row>
    <row r="909" spans="1:2" ht="12.75">
      <c r="A909" t="s">
        <v>593</v>
      </c>
      <c r="B909" s="64">
        <v>91225</v>
      </c>
    </row>
    <row r="910" spans="1:2" ht="12.75">
      <c r="A910" t="s">
        <v>643</v>
      </c>
      <c r="B910" s="64">
        <v>106514</v>
      </c>
    </row>
    <row r="911" spans="1:2" ht="12.75">
      <c r="A911" t="s">
        <v>171</v>
      </c>
      <c r="B911" s="64">
        <v>1165</v>
      </c>
    </row>
    <row r="912" spans="1:2" ht="12.75">
      <c r="A912" t="s">
        <v>174</v>
      </c>
      <c r="B912" s="64">
        <v>1166</v>
      </c>
    </row>
    <row r="913" spans="1:2" ht="12.75">
      <c r="A913" t="s">
        <v>233</v>
      </c>
      <c r="B913" s="64">
        <v>16113</v>
      </c>
    </row>
    <row r="914" spans="1:2" ht="12.75">
      <c r="A914" t="s">
        <v>177</v>
      </c>
      <c r="B914" s="64">
        <v>1167</v>
      </c>
    </row>
    <row r="915" spans="1:2" ht="12.75">
      <c r="A915" t="s">
        <v>802</v>
      </c>
      <c r="B915" s="64">
        <v>36791045</v>
      </c>
    </row>
    <row r="916" spans="1:2" ht="12.75">
      <c r="A916" t="s">
        <v>180</v>
      </c>
      <c r="B916" s="64">
        <v>1168</v>
      </c>
    </row>
    <row r="917" spans="1:2" ht="12.75">
      <c r="A917" t="s">
        <v>550</v>
      </c>
      <c r="B917" s="64">
        <v>81072</v>
      </c>
    </row>
    <row r="918" spans="1:2" ht="12.75">
      <c r="A918" t="s">
        <v>598</v>
      </c>
      <c r="B918" s="64">
        <v>94597</v>
      </c>
    </row>
    <row r="919" spans="1:2" ht="12.75">
      <c r="A919" t="s">
        <v>508</v>
      </c>
      <c r="B919" s="64">
        <v>78922</v>
      </c>
    </row>
    <row r="920" spans="1:2" ht="12.75">
      <c r="A920" t="s">
        <v>211</v>
      </c>
      <c r="B920" s="64">
        <v>7782492</v>
      </c>
    </row>
    <row r="921" spans="1:2" ht="12.75">
      <c r="A921" t="s">
        <v>214</v>
      </c>
      <c r="B921" s="64">
        <v>7446346</v>
      </c>
    </row>
    <row r="922" spans="1:2" ht="12.75">
      <c r="A922" t="s">
        <v>186</v>
      </c>
      <c r="B922" s="64">
        <v>1180</v>
      </c>
    </row>
    <row r="923" spans="1:2" ht="12.75">
      <c r="A923" s="67" t="s">
        <v>183</v>
      </c>
      <c r="B923" s="64">
        <v>1175</v>
      </c>
    </row>
    <row r="924" spans="1:2" ht="12.75">
      <c r="A924" s="67" t="s">
        <v>183</v>
      </c>
      <c r="B924" s="64">
        <v>7631869</v>
      </c>
    </row>
    <row r="925" spans="1:2" ht="12.75">
      <c r="A925" t="s">
        <v>217</v>
      </c>
      <c r="B925" s="64">
        <v>7440224</v>
      </c>
    </row>
    <row r="926" spans="1:2" ht="12.75">
      <c r="A926" t="s">
        <v>189</v>
      </c>
      <c r="B926" s="64">
        <v>1181</v>
      </c>
    </row>
    <row r="927" spans="1:2" ht="12.75">
      <c r="A927" t="s">
        <v>800</v>
      </c>
      <c r="B927" s="64">
        <v>10588019</v>
      </c>
    </row>
    <row r="928" spans="1:2" ht="12.75">
      <c r="A928" t="s">
        <v>512</v>
      </c>
      <c r="B928" s="64">
        <v>1310732</v>
      </c>
    </row>
    <row r="929" spans="1:2" ht="12.75">
      <c r="A929" t="s">
        <v>695</v>
      </c>
      <c r="B929" s="64">
        <v>132274</v>
      </c>
    </row>
    <row r="930" spans="1:2" ht="12.75">
      <c r="A930" t="s">
        <v>692</v>
      </c>
      <c r="B930" s="64">
        <v>128449</v>
      </c>
    </row>
    <row r="931" spans="1:2" ht="12.75">
      <c r="A931" t="s">
        <v>192</v>
      </c>
      <c r="B931" s="64">
        <v>1185</v>
      </c>
    </row>
    <row r="932" spans="1:2" ht="12.75">
      <c r="A932" t="s">
        <v>799</v>
      </c>
      <c r="B932" s="64">
        <v>10048132</v>
      </c>
    </row>
    <row r="933" spans="1:2" ht="12.75">
      <c r="A933" t="s">
        <v>788</v>
      </c>
      <c r="B933" s="64">
        <v>3810740</v>
      </c>
    </row>
    <row r="934" spans="1:2" ht="12.75">
      <c r="A934" t="s">
        <v>804</v>
      </c>
      <c r="B934" s="64">
        <v>18883664</v>
      </c>
    </row>
    <row r="935" spans="1:2" ht="12.75">
      <c r="A935" t="s">
        <v>220</v>
      </c>
      <c r="B935" s="64">
        <v>7789062</v>
      </c>
    </row>
    <row r="936" spans="1:2" ht="12.75">
      <c r="A936" t="s">
        <v>515</v>
      </c>
      <c r="B936" s="64">
        <v>100425</v>
      </c>
    </row>
    <row r="937" spans="1:2" ht="12.75">
      <c r="A937" t="s">
        <v>607</v>
      </c>
      <c r="B937" s="64">
        <v>96093</v>
      </c>
    </row>
    <row r="938" spans="1:2" ht="12.75">
      <c r="A938" t="s">
        <v>603</v>
      </c>
      <c r="B938" s="64">
        <v>95067</v>
      </c>
    </row>
    <row r="939" spans="1:2" ht="12.75">
      <c r="A939" t="s">
        <v>221</v>
      </c>
      <c r="B939" s="64">
        <v>9960</v>
      </c>
    </row>
    <row r="940" spans="1:2" ht="12.75">
      <c r="A940" t="s">
        <v>791</v>
      </c>
      <c r="B940" s="64">
        <v>7446095</v>
      </c>
    </row>
    <row r="941" spans="1:2" ht="12.75">
      <c r="A941" s="67" t="s">
        <v>780</v>
      </c>
      <c r="B941" s="64">
        <v>2551624</v>
      </c>
    </row>
    <row r="942" spans="1:2" ht="12.75">
      <c r="A942" t="s">
        <v>792</v>
      </c>
      <c r="B942" s="64">
        <v>7446719</v>
      </c>
    </row>
    <row r="943" spans="1:2" ht="12.75">
      <c r="A943" t="s">
        <v>519</v>
      </c>
      <c r="B943" s="64">
        <v>7664939</v>
      </c>
    </row>
    <row r="944" spans="1:2" ht="12.75">
      <c r="A944" t="s">
        <v>227</v>
      </c>
      <c r="B944" s="64">
        <v>9961</v>
      </c>
    </row>
    <row r="945" spans="1:2" ht="12.75">
      <c r="A945" t="s">
        <v>815</v>
      </c>
      <c r="B945" s="64">
        <v>540885</v>
      </c>
    </row>
    <row r="946" spans="1:2" ht="12.75">
      <c r="A946" t="s">
        <v>195</v>
      </c>
      <c r="B946" s="64">
        <v>1190</v>
      </c>
    </row>
    <row r="947" spans="1:2" ht="12.75">
      <c r="A947" t="s">
        <v>806</v>
      </c>
      <c r="B947" s="64">
        <v>54965241</v>
      </c>
    </row>
    <row r="948" spans="1:2" ht="12.75">
      <c r="A948" t="s">
        <v>761</v>
      </c>
      <c r="B948" s="64">
        <v>846504</v>
      </c>
    </row>
    <row r="949" spans="1:2" ht="12.75">
      <c r="A949" s="67" t="s">
        <v>618</v>
      </c>
      <c r="B949" s="64">
        <v>100210</v>
      </c>
    </row>
    <row r="950" spans="1:2" ht="12.75">
      <c r="A950" t="s">
        <v>503</v>
      </c>
      <c r="B950" s="64">
        <v>75650</v>
      </c>
    </row>
    <row r="951" spans="1:2" ht="12.75">
      <c r="A951" t="s">
        <v>368</v>
      </c>
      <c r="B951" s="64">
        <v>58220</v>
      </c>
    </row>
    <row r="952" spans="1:2" ht="12.75">
      <c r="A952" s="67" t="s">
        <v>728</v>
      </c>
      <c r="B952" s="64">
        <v>315377</v>
      </c>
    </row>
    <row r="953" spans="1:2" ht="12.75">
      <c r="A953" t="s">
        <v>805</v>
      </c>
      <c r="B953" s="64">
        <v>25167833</v>
      </c>
    </row>
    <row r="954" spans="1:2" ht="12.75">
      <c r="A954" t="s">
        <v>765</v>
      </c>
      <c r="B954" s="64">
        <v>961115</v>
      </c>
    </row>
    <row r="955" spans="1:2" ht="12.75">
      <c r="A955" t="s">
        <v>426</v>
      </c>
      <c r="B955" s="64">
        <v>64755</v>
      </c>
    </row>
    <row r="956" spans="1:2" ht="12.75">
      <c r="A956" t="s">
        <v>736</v>
      </c>
      <c r="B956" s="64">
        <v>509148</v>
      </c>
    </row>
    <row r="957" spans="1:2" ht="12.75">
      <c r="A957" t="s">
        <v>272</v>
      </c>
      <c r="B957" s="64">
        <v>50351</v>
      </c>
    </row>
    <row r="958" spans="1:2" ht="12.75">
      <c r="A958" t="s">
        <v>223</v>
      </c>
      <c r="B958" s="64">
        <v>7440280</v>
      </c>
    </row>
    <row r="959" spans="1:2" ht="12.75">
      <c r="A959" t="s">
        <v>411</v>
      </c>
      <c r="B959" s="64">
        <v>62555</v>
      </c>
    </row>
    <row r="960" spans="1:2" ht="12.75">
      <c r="A960" t="s">
        <v>708</v>
      </c>
      <c r="B960" s="64">
        <v>154427</v>
      </c>
    </row>
    <row r="961" spans="1:2" ht="12.75">
      <c r="A961" s="67" t="s">
        <v>226</v>
      </c>
      <c r="B961" s="64">
        <v>1314201</v>
      </c>
    </row>
    <row r="962" spans="1:2" ht="12.75">
      <c r="A962" t="s">
        <v>229</v>
      </c>
      <c r="B962" s="64">
        <v>7550450</v>
      </c>
    </row>
    <row r="963" spans="1:2" ht="12.75">
      <c r="A963" t="s">
        <v>198</v>
      </c>
      <c r="B963" s="64">
        <v>1200</v>
      </c>
    </row>
    <row r="964" spans="1:2" ht="12.75">
      <c r="A964" s="67" t="s">
        <v>811</v>
      </c>
      <c r="B964" s="64">
        <v>49842071</v>
      </c>
    </row>
    <row r="965" spans="1:2" ht="12.75">
      <c r="A965" t="s">
        <v>68</v>
      </c>
      <c r="B965" s="64">
        <v>108883</v>
      </c>
    </row>
    <row r="966" spans="1:2" ht="12.75">
      <c r="A966" t="s">
        <v>808</v>
      </c>
      <c r="B966" s="64">
        <v>26471625</v>
      </c>
    </row>
    <row r="967" spans="1:2" ht="12.75">
      <c r="A967" t="s">
        <v>747</v>
      </c>
      <c r="B967" s="64">
        <v>584849</v>
      </c>
    </row>
    <row r="968" spans="1:2" ht="12.75">
      <c r="A968" s="67" t="s">
        <v>591</v>
      </c>
      <c r="B968" s="64">
        <v>91087</v>
      </c>
    </row>
    <row r="969" spans="1:2" ht="12.75">
      <c r="A969" t="s">
        <v>561</v>
      </c>
      <c r="B969" s="64">
        <v>38998753</v>
      </c>
    </row>
    <row r="970" spans="1:2" ht="12.75">
      <c r="A970" t="s">
        <v>563</v>
      </c>
      <c r="B970" s="64">
        <v>37871004</v>
      </c>
    </row>
    <row r="971" spans="1:2" ht="12.75">
      <c r="A971" t="s">
        <v>565</v>
      </c>
      <c r="B971" s="64">
        <v>55684941</v>
      </c>
    </row>
    <row r="972" spans="1:2" ht="12.75">
      <c r="A972" t="s">
        <v>567</v>
      </c>
      <c r="B972" s="64">
        <v>34465468</v>
      </c>
    </row>
    <row r="973" spans="1:2" ht="12.75">
      <c r="A973" s="67" t="s">
        <v>245</v>
      </c>
      <c r="B973" s="64">
        <v>43101</v>
      </c>
    </row>
    <row r="974" spans="1:2" ht="12.75">
      <c r="A974" t="s">
        <v>569</v>
      </c>
      <c r="B974" s="64">
        <v>30402154</v>
      </c>
    </row>
    <row r="975" spans="1:2" ht="12.75">
      <c r="A975" t="s">
        <v>572</v>
      </c>
      <c r="B975" s="64">
        <v>36088229</v>
      </c>
    </row>
    <row r="976" spans="1:2" ht="12.75">
      <c r="A976" t="s">
        <v>573</v>
      </c>
      <c r="B976" s="64">
        <v>55722275</v>
      </c>
    </row>
    <row r="977" spans="1:2" ht="12.75">
      <c r="A977" t="s">
        <v>576</v>
      </c>
      <c r="B977" s="64">
        <v>41903575</v>
      </c>
    </row>
    <row r="978" spans="1:2" ht="12.75">
      <c r="A978" t="s">
        <v>812</v>
      </c>
      <c r="B978" s="64">
        <v>55738540</v>
      </c>
    </row>
    <row r="979" spans="1:2" ht="12.75">
      <c r="A979" t="s">
        <v>720</v>
      </c>
      <c r="B979" s="64">
        <v>299752</v>
      </c>
    </row>
    <row r="980" spans="1:2" ht="12.75">
      <c r="A980" t="s">
        <v>810</v>
      </c>
      <c r="B980" s="64">
        <v>28911015</v>
      </c>
    </row>
    <row r="981" spans="1:2" ht="12.75">
      <c r="A981" s="67" t="s">
        <v>689</v>
      </c>
      <c r="B981" s="64">
        <v>126738</v>
      </c>
    </row>
    <row r="982" spans="1:2" ht="12.75">
      <c r="A982" t="s">
        <v>302</v>
      </c>
      <c r="B982" s="64">
        <v>52686</v>
      </c>
    </row>
    <row r="983" spans="1:2" ht="12.75">
      <c r="A983" t="s">
        <v>525</v>
      </c>
      <c r="B983" s="64">
        <v>79016</v>
      </c>
    </row>
    <row r="984" spans="1:2" ht="12.75">
      <c r="A984" t="s">
        <v>506</v>
      </c>
      <c r="B984" s="64">
        <v>75694</v>
      </c>
    </row>
    <row r="985" spans="1:2" ht="12.75">
      <c r="A985" t="s">
        <v>526</v>
      </c>
      <c r="B985" s="64">
        <v>78400</v>
      </c>
    </row>
    <row r="986" spans="1:2" ht="12.75">
      <c r="A986" s="67" t="s">
        <v>679</v>
      </c>
      <c r="B986" s="64">
        <v>121448</v>
      </c>
    </row>
    <row r="987" spans="1:2" ht="12.75">
      <c r="A987" t="s">
        <v>666</v>
      </c>
      <c r="B987" s="64">
        <v>112492</v>
      </c>
    </row>
    <row r="988" spans="1:2" ht="12.75">
      <c r="A988" t="s">
        <v>497</v>
      </c>
      <c r="B988" s="64">
        <v>75467</v>
      </c>
    </row>
    <row r="989" spans="1:2" ht="12.75">
      <c r="A989" s="67" t="s">
        <v>773</v>
      </c>
      <c r="B989" s="64">
        <v>1582098</v>
      </c>
    </row>
    <row r="990" spans="1:2" ht="12.75">
      <c r="A990" t="s">
        <v>803</v>
      </c>
      <c r="B990" s="64">
        <v>13647353</v>
      </c>
    </row>
    <row r="991" spans="1:2" ht="12.75">
      <c r="A991" t="s">
        <v>690</v>
      </c>
      <c r="B991" s="64">
        <v>127480</v>
      </c>
    </row>
    <row r="992" spans="1:2" ht="12.75">
      <c r="A992" t="s">
        <v>737</v>
      </c>
      <c r="B992" s="64">
        <v>512561</v>
      </c>
    </row>
    <row r="993" spans="1:2" ht="12.75">
      <c r="A993" t="s">
        <v>807</v>
      </c>
      <c r="B993" s="64">
        <v>25551137</v>
      </c>
    </row>
    <row r="994" spans="1:2" ht="12.75">
      <c r="A994" t="s">
        <v>523</v>
      </c>
      <c r="B994" s="64">
        <v>78308</v>
      </c>
    </row>
    <row r="995" spans="1:2" ht="12.75">
      <c r="A995" t="s">
        <v>672</v>
      </c>
      <c r="B995" s="64">
        <v>115866</v>
      </c>
    </row>
    <row r="996" spans="1:2" ht="12.75">
      <c r="A996" t="s">
        <v>627</v>
      </c>
      <c r="B996" s="64">
        <v>101020</v>
      </c>
    </row>
    <row r="997" spans="1:2" ht="12.75">
      <c r="A997" t="s">
        <v>296</v>
      </c>
      <c r="B997" s="64">
        <v>52244</v>
      </c>
    </row>
    <row r="998" spans="1:2" ht="12.75">
      <c r="A998" t="s">
        <v>688</v>
      </c>
      <c r="B998" s="64">
        <v>126727</v>
      </c>
    </row>
    <row r="999" spans="1:2" ht="12.75">
      <c r="A999" t="s">
        <v>448</v>
      </c>
      <c r="B999" s="64">
        <v>68768</v>
      </c>
    </row>
    <row r="1000" spans="1:2" ht="12.75">
      <c r="A1000" t="s">
        <v>813</v>
      </c>
      <c r="B1000" s="64">
        <v>62450060</v>
      </c>
    </row>
    <row r="1001" spans="1:2" ht="12.75">
      <c r="A1001" s="67" t="s">
        <v>814</v>
      </c>
      <c r="B1001" s="64">
        <v>62450071</v>
      </c>
    </row>
    <row r="1002" spans="1:2" ht="12.75">
      <c r="A1002" t="s">
        <v>465</v>
      </c>
      <c r="B1002" s="64">
        <v>72571</v>
      </c>
    </row>
    <row r="1003" spans="1:2" ht="12.75">
      <c r="A1003" t="s">
        <v>432</v>
      </c>
      <c r="B1003" s="64">
        <v>66751</v>
      </c>
    </row>
    <row r="1004" spans="1:2" ht="12.75">
      <c r="A1004" t="s">
        <v>293</v>
      </c>
      <c r="B1004" s="64">
        <v>51796</v>
      </c>
    </row>
    <row r="1005" spans="1:2" ht="12.75">
      <c r="A1005" t="s">
        <v>809</v>
      </c>
      <c r="B1005" s="64">
        <v>26995915</v>
      </c>
    </row>
    <row r="1006" spans="1:2" ht="12.75">
      <c r="A1006" t="s">
        <v>616</v>
      </c>
      <c r="B1006" s="64">
        <v>99661</v>
      </c>
    </row>
    <row r="1007" spans="1:2" ht="12.75">
      <c r="A1007" t="s">
        <v>232</v>
      </c>
      <c r="B1007" s="64">
        <v>7440622</v>
      </c>
    </row>
    <row r="1008" spans="1:2" ht="12.75">
      <c r="A1008" s="67" t="s">
        <v>235</v>
      </c>
      <c r="B1008" s="64">
        <v>1314621</v>
      </c>
    </row>
    <row r="1009" spans="1:2" ht="12.75">
      <c r="A1009" t="s">
        <v>703</v>
      </c>
      <c r="B1009" s="64">
        <v>143679</v>
      </c>
    </row>
    <row r="1010" spans="1:2" ht="12.75">
      <c r="A1010" t="s">
        <v>776</v>
      </c>
      <c r="B1010" s="64">
        <v>2068782</v>
      </c>
    </row>
    <row r="1011" spans="1:2" ht="12.75">
      <c r="A1011" t="s">
        <v>530</v>
      </c>
      <c r="B1011" s="64">
        <v>108054</v>
      </c>
    </row>
    <row r="1012" spans="1:2" ht="12.75">
      <c r="A1012" t="s">
        <v>533</v>
      </c>
      <c r="B1012" s="64">
        <v>593602</v>
      </c>
    </row>
    <row r="1013" spans="1:2" ht="12.75">
      <c r="A1013" t="s">
        <v>476</v>
      </c>
      <c r="B1013" s="64">
        <v>75014</v>
      </c>
    </row>
    <row r="1014" spans="1:2" ht="12.75">
      <c r="A1014" t="s">
        <v>479</v>
      </c>
      <c r="B1014" s="64">
        <v>75025</v>
      </c>
    </row>
    <row r="1015" spans="1:2" ht="12.75">
      <c r="A1015" t="s">
        <v>489</v>
      </c>
      <c r="B1015" s="64">
        <v>75354</v>
      </c>
    </row>
    <row r="1016" spans="1:2" ht="12.75">
      <c r="A1016" t="s">
        <v>248</v>
      </c>
      <c r="B1016" s="64">
        <v>43104</v>
      </c>
    </row>
    <row r="1017" spans="1:2" ht="12.75">
      <c r="A1017" t="s">
        <v>552</v>
      </c>
      <c r="B1017" s="64">
        <v>81812</v>
      </c>
    </row>
    <row r="1018" spans="1:2" ht="12.75">
      <c r="A1018" t="s">
        <v>203</v>
      </c>
      <c r="B1018" s="64">
        <v>1206</v>
      </c>
    </row>
    <row r="1019" spans="1:2" ht="12.75">
      <c r="A1019" t="s">
        <v>71</v>
      </c>
      <c r="B1019" s="64">
        <v>1330207</v>
      </c>
    </row>
    <row r="1020" spans="1:2" ht="12.75">
      <c r="A1020" t="s">
        <v>238</v>
      </c>
      <c r="B1020" s="64">
        <v>7440666</v>
      </c>
    </row>
    <row r="1021" spans="1:2" ht="12.75">
      <c r="A1021" t="s">
        <v>241</v>
      </c>
      <c r="B1021" s="64">
        <v>1314132</v>
      </c>
    </row>
    <row r="1022" ht="12.75">
      <c r="B1022" s="64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2016-10-31T20:25:58Z</dcterms:created>
  <dcterms:modified xsi:type="dcterms:W3CDTF">2016-11-03T15:21:18Z</dcterms:modified>
  <cp:category/>
  <cp:version/>
  <cp:contentType/>
  <cp:contentStatus/>
</cp:coreProperties>
</file>