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90" yWindow="135" windowWidth="22635" windowHeight="8475" activeTab="0"/>
  </bookViews>
  <sheets>
    <sheet name="LPG IC4SRBE" sheetId="1" r:id="rId1"/>
  </sheets>
  <definedNames>
    <definedName name="_xlnm.Print_Area" localSheetId="0">'LPG IC4SRBE'!$A$1:$K$42</definedName>
  </definedNames>
  <calcPr fullCalcOnLoad="1"/>
</workbook>
</file>

<file path=xl/comments1.xml><?xml version="1.0" encoding="utf-8"?>
<comments xmlns="http://schemas.openxmlformats.org/spreadsheetml/2006/main">
  <authors>
    <author>Matthew Cegielski</author>
  </authors>
  <commentList>
    <comment ref="I13" authorId="0">
      <text>
        <r>
          <rPr>
            <b/>
            <sz val="9"/>
            <rFont val="Tahoma"/>
            <family val="2"/>
          </rPr>
          <t>Matthew Cegielski:</t>
        </r>
        <r>
          <rPr>
            <sz val="9"/>
            <rFont val="Tahoma"/>
            <family val="2"/>
          </rPr>
          <t xml:space="preserve">
AP42 2000 C3S2 4SRB</t>
        </r>
      </text>
    </comment>
    <comment ref="K13" authorId="0">
      <text>
        <r>
          <rPr>
            <b/>
            <sz val="9"/>
            <rFont val="Tahoma"/>
            <family val="2"/>
          </rPr>
          <t>Matthew Cegielski:</t>
        </r>
        <r>
          <rPr>
            <sz val="9"/>
            <rFont val="Tahoma"/>
            <family val="2"/>
          </rPr>
          <t xml:space="preserve">
using 1,000 Bhp and convertor values above</t>
        </r>
      </text>
    </comment>
    <comment ref="L15" authorId="0">
      <text>
        <r>
          <rPr>
            <b/>
            <sz val="9"/>
            <rFont val="Tahoma"/>
            <family val="2"/>
          </rPr>
          <t>Matthew Cegielski:</t>
        </r>
        <r>
          <rPr>
            <sz val="9"/>
            <rFont val="Tahoma"/>
            <family val="2"/>
          </rPr>
          <t xml:space="preserve">
Agrees with EE 0.03 lb/MMBtu</t>
        </r>
      </text>
    </comment>
  </commentList>
</comments>
</file>

<file path=xl/sharedStrings.xml><?xml version="1.0" encoding="utf-8"?>
<sst xmlns="http://schemas.openxmlformats.org/spreadsheetml/2006/main" count="60" uniqueCount="59">
  <si>
    <t>Facility:</t>
  </si>
  <si>
    <t>ID#:</t>
  </si>
  <si>
    <t>Project #:</t>
  </si>
  <si>
    <t>CAS#</t>
  </si>
  <si>
    <t>LB/HR</t>
  </si>
  <si>
    <t>LB/YR</t>
  </si>
  <si>
    <t>Applicability</t>
  </si>
  <si>
    <t>Last Update</t>
  </si>
  <si>
    <t>Matthew Cegielski</t>
  </si>
  <si>
    <t>References:</t>
  </si>
  <si>
    <t>Name</t>
  </si>
  <si>
    <t>Author or updater</t>
  </si>
  <si>
    <t>Inputs</t>
  </si>
  <si>
    <t xml:space="preserve">Formula </t>
  </si>
  <si>
    <t>Chlorobenzene</t>
  </si>
  <si>
    <t>Chloroform</t>
  </si>
  <si>
    <t>Vinyl Chloride</t>
  </si>
  <si>
    <t>Acetaldehyde</t>
  </si>
  <si>
    <t>Formaldehyde</t>
  </si>
  <si>
    <t>1,1,2,2-Tetrachloroethane</t>
  </si>
  <si>
    <t>1,1-Dichloroethane</t>
  </si>
  <si>
    <t>1,1,2-Trichloroethane</t>
  </si>
  <si>
    <t>1,2-Dichloropropane</t>
  </si>
  <si>
    <t>1,3-Butadiene</t>
  </si>
  <si>
    <t>1,3-Dichloropropene</t>
  </si>
  <si>
    <t>Acrolein</t>
  </si>
  <si>
    <t>Benzene</t>
  </si>
  <si>
    <t>Carbon tetrachloride</t>
  </si>
  <si>
    <t>Ethyl benzene</t>
  </si>
  <si>
    <t xml:space="preserve">Ethylene dibromide </t>
  </si>
  <si>
    <t>Methanol</t>
  </si>
  <si>
    <t xml:space="preserve">Methylene chloride </t>
  </si>
  <si>
    <t>Naphthalene</t>
  </si>
  <si>
    <t>PAH</t>
  </si>
  <si>
    <t>Styrene</t>
  </si>
  <si>
    <t>Toluene</t>
  </si>
  <si>
    <t>Xylene</t>
  </si>
  <si>
    <t>VOC Control %</t>
  </si>
  <si>
    <t>LPG-Fired Internal Combustion 4SRB Engine</t>
  </si>
  <si>
    <t>LPG Bhp Fuel Use Convertor</t>
  </si>
  <si>
    <t>Bhp</t>
  </si>
  <si>
    <t>1,000 gal/hr</t>
  </si>
  <si>
    <t xml:space="preserve">Substances </t>
  </si>
  <si>
    <t>Emission Factor         lbs/ 1,000 gallons</t>
  </si>
  <si>
    <t>LPG usage rate</t>
  </si>
  <si>
    <t xml:space="preserve"> 1,000 gal /hr</t>
  </si>
  <si>
    <t>1,000 gal /yr</t>
  </si>
  <si>
    <t>Uncontrolled values based on AP42 and District Policy</t>
  </si>
  <si>
    <t>VOC lb/ MMBtu</t>
  </si>
  <si>
    <t>VOC lb/ MMscf</t>
  </si>
  <si>
    <t>VOC lb/ Bhp-hr</t>
  </si>
  <si>
    <t>VOC g/ Bhp-hr</t>
  </si>
  <si>
    <r>
      <t xml:space="preserve">* The emission factors derived from Table 3.2-3 (pg. 15), "Uncontrolled Emission Factors For 4-Stroke Rich-Burn Engines"  in July 2000 </t>
    </r>
    <r>
      <rPr>
        <i/>
        <sz val="10"/>
        <rFont val="Arial"/>
        <family val="2"/>
      </rPr>
      <t>AP 42, Fifth Edition, Volume I, Chapter 3: Stationary Internal Combustion Sources, Section 2: Natural Gas-Fired Reciprocating Engine</t>
    </r>
    <r>
      <rPr>
        <sz val="10"/>
        <rFont val="Arial"/>
        <family val="2"/>
      </rPr>
      <t>and a conversion from NG to LPG using District factors.</t>
    </r>
  </si>
  <si>
    <t xml:space="preserve">Supply the necessary rate in 1,000 gallons. Enter the VOC value in g/bhp-hr. VOC values cannot be greater than uncontrolled value of 0.09885. The VOC control reduction will be calculated in the box below. If unknown, leave as 0.09885. Emissions are calculated by the multiplication of Fuel Rates and Emission Factors. </t>
  </si>
  <si>
    <t>Pollutants required for toxic reporting. Current as of update date</t>
  </si>
  <si>
    <t>Use this spreadsheet forLPG or Propane-Fired Internal Combustion 4 Stroke Rich Burn (4SRB) Engine. Entries required in yellow areas, output in gray areas.</t>
  </si>
  <si>
    <r>
      <t>*Conversion factor for HP to Btu/hr is 2.5425E</t>
    </r>
    <r>
      <rPr>
        <vertAlign val="superscript"/>
        <sz val="10"/>
        <rFont val="Arial"/>
        <family val="2"/>
      </rPr>
      <t>3</t>
    </r>
    <r>
      <rPr>
        <sz val="10"/>
        <rFont val="Arial"/>
        <family val="0"/>
      </rPr>
      <t xml:space="preserve">,  HHV of LPG is 94,000 Btu/gallon                           Thermal Efficiency of engine is 0.35                  1,000 gal/hr= Bhp* ((2542.5/(94,000*0.35) /1000) </t>
    </r>
  </si>
  <si>
    <t>Isobutyraldehyde</t>
  </si>
  <si>
    <t>Ethylene dichloride (EDC)</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</si>
</sst>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0.0000E+00"/>
    <numFmt numFmtId="173" formatCode="#,##0.0"/>
    <numFmt numFmtId="174" formatCode="0.000E+00"/>
  </numFmts>
  <fonts count="47">
    <font>
      <sz val="10"/>
      <name val="Arial"/>
      <family val="0"/>
    </font>
    <font>
      <u val="single"/>
      <sz val="10"/>
      <color indexed="36"/>
      <name val="Arial"/>
      <family val="2"/>
    </font>
    <font>
      <u val="single"/>
      <sz val="10"/>
      <color indexed="12"/>
      <name val="Arial"/>
      <family val="2"/>
    </font>
    <font>
      <b/>
      <sz val="10"/>
      <name val="Arial"/>
      <family val="2"/>
    </font>
    <font>
      <i/>
      <sz val="10"/>
      <name val="Arial"/>
      <family val="2"/>
    </font>
    <font>
      <b/>
      <sz val="14"/>
      <name val="Arial"/>
      <family val="2"/>
    </font>
    <font>
      <b/>
      <sz val="9"/>
      <name val="Arial"/>
      <family val="2"/>
    </font>
    <font>
      <b/>
      <sz val="12"/>
      <name val="Arial"/>
      <family val="2"/>
    </font>
    <font>
      <vertAlign val="superscript"/>
      <sz val="10"/>
      <name val="Arial"/>
      <family val="2"/>
    </font>
    <font>
      <b/>
      <sz val="9"/>
      <name val="Tahoma"/>
      <family val="2"/>
    </font>
    <font>
      <sz val="9"/>
      <name val="Tahoma"/>
      <family val="2"/>
    </font>
    <font>
      <sz val="16"/>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rgb="FFB2B2B2"/>
        <bgColor indexed="64"/>
      </patternFill>
    </fill>
    <fill>
      <patternFill patternType="solid">
        <fgColor rgb="FF0070C0"/>
        <bgColor indexed="64"/>
      </patternFill>
    </fill>
    <fill>
      <patternFill patternType="solid">
        <fgColor rgb="FF00FF00"/>
        <bgColor indexed="64"/>
      </patternFill>
    </fill>
    <fill>
      <patternFill patternType="solid">
        <fgColor indexed="1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style="medium"/>
      <right style="medium"/>
      <top style="double"/>
      <bottom style="medium"/>
    </border>
    <border>
      <left style="medium"/>
      <right style="medium"/>
      <top style="medium"/>
      <bottom style="medium"/>
    </border>
    <border>
      <left style="thin"/>
      <right style="thin"/>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7">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11" xfId="0" applyFont="1" applyBorder="1" applyAlignment="1">
      <alignment/>
    </xf>
    <xf numFmtId="0" fontId="3" fillId="0" borderId="12" xfId="0" applyFont="1" applyBorder="1" applyAlignment="1">
      <alignment/>
    </xf>
    <xf numFmtId="0" fontId="0" fillId="0" borderId="0" xfId="0" applyAlignment="1">
      <alignment horizontal="center"/>
    </xf>
    <xf numFmtId="0" fontId="0" fillId="0" borderId="0" xfId="0" applyFill="1" applyBorder="1" applyAlignment="1">
      <alignment/>
    </xf>
    <xf numFmtId="0" fontId="4" fillId="0" borderId="13" xfId="0" applyFont="1" applyBorder="1" applyAlignment="1">
      <alignment/>
    </xf>
    <xf numFmtId="0" fontId="4" fillId="0" borderId="14" xfId="0" applyFont="1" applyBorder="1" applyAlignment="1">
      <alignment/>
    </xf>
    <xf numFmtId="0" fontId="0" fillId="0" borderId="15" xfId="0" applyBorder="1" applyAlignment="1">
      <alignment/>
    </xf>
    <xf numFmtId="0" fontId="3" fillId="0" borderId="16" xfId="0" applyFont="1" applyBorder="1" applyAlignment="1">
      <alignment wrapText="1"/>
    </xf>
    <xf numFmtId="0" fontId="3" fillId="0" borderId="17" xfId="0" applyFont="1" applyBorder="1" applyAlignment="1">
      <alignment horizontal="center" wrapText="1"/>
    </xf>
    <xf numFmtId="11" fontId="0" fillId="0" borderId="17" xfId="0" applyNumberFormat="1" applyBorder="1" applyAlignment="1">
      <alignment/>
    </xf>
    <xf numFmtId="0" fontId="0" fillId="0" borderId="17" xfId="0" applyBorder="1" applyAlignment="1">
      <alignment/>
    </xf>
    <xf numFmtId="0" fontId="0" fillId="0" borderId="18" xfId="0" applyBorder="1" applyAlignment="1">
      <alignment/>
    </xf>
    <xf numFmtId="0" fontId="0" fillId="33" borderId="0" xfId="0" applyFill="1" applyBorder="1" applyAlignment="1">
      <alignment/>
    </xf>
    <xf numFmtId="0" fontId="0" fillId="33" borderId="19" xfId="0" applyFill="1" applyBorder="1" applyAlignment="1">
      <alignment/>
    </xf>
    <xf numFmtId="0" fontId="3" fillId="0" borderId="20" xfId="0" applyFont="1" applyBorder="1" applyAlignment="1">
      <alignment/>
    </xf>
    <xf numFmtId="0" fontId="3" fillId="0" borderId="13" xfId="0" applyFont="1" applyBorder="1" applyAlignment="1">
      <alignment horizontal="center" vertical="center"/>
    </xf>
    <xf numFmtId="0" fontId="5" fillId="0" borderId="0" xfId="0" applyFont="1" applyAlignment="1">
      <alignment/>
    </xf>
    <xf numFmtId="0" fontId="0" fillId="0" borderId="0" xfId="0" applyNumberFormat="1" applyFill="1" applyBorder="1" applyAlignment="1">
      <alignment horizontal="center"/>
    </xf>
    <xf numFmtId="0" fontId="0" fillId="0" borderId="21" xfId="0" applyFont="1" applyFill="1" applyBorder="1" applyAlignment="1">
      <alignment/>
    </xf>
    <xf numFmtId="11" fontId="0" fillId="0" borderId="10" xfId="0" applyNumberFormat="1" applyBorder="1" applyAlignment="1">
      <alignment/>
    </xf>
    <xf numFmtId="0" fontId="0" fillId="0" borderId="11" xfId="0" applyBorder="1" applyAlignment="1">
      <alignment/>
    </xf>
    <xf numFmtId="0" fontId="0" fillId="0" borderId="10" xfId="0" applyBorder="1" applyAlignment="1">
      <alignment wrapText="1"/>
    </xf>
    <xf numFmtId="11" fontId="0" fillId="33" borderId="21" xfId="0" applyNumberFormat="1" applyFill="1" applyBorder="1" applyAlignment="1">
      <alignment horizontal="center"/>
    </xf>
    <xf numFmtId="0" fontId="0" fillId="33" borderId="13" xfId="0" applyNumberFormat="1" applyFill="1" applyBorder="1" applyAlignment="1">
      <alignment horizontal="center"/>
    </xf>
    <xf numFmtId="0" fontId="0" fillId="0" borderId="22" xfId="0" applyBorder="1" applyAlignment="1">
      <alignment horizontal="center"/>
    </xf>
    <xf numFmtId="0" fontId="0" fillId="0" borderId="22" xfId="0" applyBorder="1" applyAlignment="1">
      <alignment horizontal="center" wrapText="1"/>
    </xf>
    <xf numFmtId="173" fontId="0" fillId="33" borderId="22" xfId="0" applyNumberFormat="1" applyFill="1" applyBorder="1" applyAlignment="1">
      <alignment horizontal="center"/>
    </xf>
    <xf numFmtId="172" fontId="0" fillId="34" borderId="22" xfId="0" applyNumberFormat="1" applyFill="1" applyBorder="1" applyAlignment="1">
      <alignment horizontal="center"/>
    </xf>
    <xf numFmtId="0" fontId="0" fillId="0" borderId="21" xfId="0" applyFont="1" applyBorder="1" applyAlignment="1">
      <alignment/>
    </xf>
    <xf numFmtId="0" fontId="0" fillId="0" borderId="20" xfId="0" applyFont="1" applyBorder="1" applyAlignment="1">
      <alignment horizontal="center" wrapText="1"/>
    </xf>
    <xf numFmtId="0" fontId="0" fillId="33" borderId="21" xfId="0" applyNumberFormat="1" applyFill="1" applyBorder="1" applyAlignment="1">
      <alignment horizontal="center" vertical="center"/>
    </xf>
    <xf numFmtId="0" fontId="0" fillId="0" borderId="22" xfId="0" applyBorder="1" applyAlignment="1">
      <alignment horizontal="center" vertical="center"/>
    </xf>
    <xf numFmtId="174" fontId="0" fillId="0" borderId="22" xfId="0" applyNumberFormat="1" applyBorder="1" applyAlignment="1">
      <alignment horizontal="center" vertical="center"/>
    </xf>
    <xf numFmtId="2" fontId="0" fillId="35" borderId="15" xfId="57" applyNumberFormat="1" applyFill="1" applyBorder="1" applyAlignment="1">
      <alignment horizontal="center"/>
      <protection/>
    </xf>
    <xf numFmtId="11" fontId="0" fillId="0" borderId="22" xfId="0" applyNumberFormat="1" applyBorder="1" applyAlignment="1">
      <alignment/>
    </xf>
    <xf numFmtId="0" fontId="0" fillId="36" borderId="0" xfId="0" applyFill="1" applyAlignment="1">
      <alignment/>
    </xf>
    <xf numFmtId="0" fontId="0" fillId="36" borderId="0" xfId="0" applyFill="1" applyBorder="1" applyAlignment="1">
      <alignment/>
    </xf>
    <xf numFmtId="0" fontId="3" fillId="36" borderId="0" xfId="0" applyFont="1" applyFill="1" applyBorder="1" applyAlignment="1">
      <alignment wrapText="1"/>
    </xf>
    <xf numFmtId="0" fontId="3" fillId="36" borderId="0" xfId="0" applyFont="1" applyFill="1" applyBorder="1" applyAlignment="1">
      <alignment horizontal="center" wrapText="1"/>
    </xf>
    <xf numFmtId="11" fontId="0" fillId="36" borderId="0" xfId="0" applyNumberFormat="1" applyFill="1" applyBorder="1" applyAlignment="1">
      <alignment/>
    </xf>
    <xf numFmtId="0" fontId="0" fillId="36" borderId="0" xfId="0" applyFill="1" applyAlignment="1">
      <alignment horizontal="center"/>
    </xf>
    <xf numFmtId="11" fontId="0" fillId="0" borderId="0" xfId="0" applyNumberFormat="1" applyBorder="1" applyAlignment="1">
      <alignment horizontal="center" vertical="center"/>
    </xf>
    <xf numFmtId="0" fontId="3" fillId="0" borderId="23" xfId="0" applyFont="1" applyBorder="1" applyAlignment="1">
      <alignment horizontal="left"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Alignment="1">
      <alignment vertical="center"/>
    </xf>
    <xf numFmtId="0" fontId="3" fillId="0" borderId="11" xfId="0" applyFont="1" applyBorder="1" applyAlignment="1">
      <alignment vertical="center" wrapText="1"/>
    </xf>
    <xf numFmtId="11" fontId="0" fillId="0" borderId="0" xfId="0" applyNumberFormat="1" applyFont="1" applyFill="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vertical="center" wrapText="1"/>
    </xf>
    <xf numFmtId="0" fontId="3" fillId="0" borderId="24" xfId="0" applyFont="1" applyBorder="1" applyAlignment="1">
      <alignment vertical="center" wrapText="1"/>
    </xf>
    <xf numFmtId="0" fontId="3" fillId="0" borderId="25" xfId="0" applyFont="1" applyBorder="1" applyAlignment="1">
      <alignment horizontal="center" vertical="center" wrapText="1"/>
    </xf>
    <xf numFmtId="11" fontId="0" fillId="0" borderId="0" xfId="0" applyNumberFormat="1" applyFont="1" applyBorder="1" applyAlignment="1">
      <alignment horizontal="center" vertical="center" wrapText="1"/>
    </xf>
    <xf numFmtId="11" fontId="0" fillId="34" borderId="0" xfId="0" applyNumberFormat="1" applyFont="1" applyFill="1" applyBorder="1" applyAlignment="1">
      <alignment horizontal="center" vertical="center" wrapText="1"/>
    </xf>
    <xf numFmtId="11" fontId="0" fillId="34" borderId="10" xfId="0" applyNumberFormat="1" applyFill="1" applyBorder="1" applyAlignment="1">
      <alignment horizontal="center" vertical="center" wrapText="1"/>
    </xf>
    <xf numFmtId="0" fontId="3" fillId="37" borderId="11" xfId="0" applyFont="1" applyFill="1" applyBorder="1" applyAlignment="1">
      <alignment horizontal="left" vertical="center" wrapText="1"/>
    </xf>
    <xf numFmtId="0" fontId="3" fillId="37" borderId="0" xfId="0" applyFont="1" applyFill="1" applyBorder="1" applyAlignment="1">
      <alignment horizontal="center" vertical="center" wrapText="1"/>
    </xf>
    <xf numFmtId="0" fontId="3" fillId="37" borderId="0" xfId="0" applyFont="1" applyFill="1" applyBorder="1" applyAlignment="1">
      <alignment horizontal="left" vertical="center" wrapText="1"/>
    </xf>
    <xf numFmtId="11" fontId="0" fillId="34" borderId="0" xfId="0" applyNumberFormat="1" applyFont="1" applyFill="1" applyBorder="1" applyAlignment="1">
      <alignment horizontal="center" vertical="center"/>
    </xf>
    <xf numFmtId="11" fontId="0" fillId="34" borderId="10" xfId="0" applyNumberFormat="1" applyFill="1" applyBorder="1" applyAlignment="1">
      <alignment horizontal="center" vertical="center"/>
    </xf>
    <xf numFmtId="11" fontId="0" fillId="34" borderId="0" xfId="0" applyNumberFormat="1" applyFill="1" applyBorder="1" applyAlignment="1">
      <alignment horizontal="center" vertical="center"/>
    </xf>
    <xf numFmtId="0" fontId="3" fillId="37" borderId="11" xfId="0" applyFont="1" applyFill="1" applyBorder="1" applyAlignment="1">
      <alignment vertical="center" wrapText="1"/>
    </xf>
    <xf numFmtId="11" fontId="0" fillId="0" borderId="25" xfId="0" applyNumberFormat="1" applyFont="1" applyFill="1" applyBorder="1" applyAlignment="1">
      <alignment horizontal="center" vertical="center"/>
    </xf>
    <xf numFmtId="11" fontId="0" fillId="34" borderId="25" xfId="0" applyNumberFormat="1" applyFill="1" applyBorder="1" applyAlignment="1">
      <alignment horizontal="center" vertical="center"/>
    </xf>
    <xf numFmtId="11" fontId="0" fillId="34" borderId="26" xfId="0" applyNumberFormat="1" applyFill="1" applyBorder="1" applyAlignment="1">
      <alignment horizontal="center" vertical="center"/>
    </xf>
    <xf numFmtId="0" fontId="3" fillId="0" borderId="0" xfId="57" applyFont="1" applyBorder="1" applyAlignment="1">
      <alignment horizontal="left" wrapText="1"/>
      <protection/>
    </xf>
    <xf numFmtId="0" fontId="3" fillId="0" borderId="0" xfId="57" applyFont="1" applyBorder="1" applyAlignment="1">
      <alignment horizontal="center" wrapText="1"/>
      <protection/>
    </xf>
    <xf numFmtId="0" fontId="0" fillId="0" borderId="27" xfId="0" applyFont="1" applyBorder="1" applyAlignment="1">
      <alignment horizontal="center" vertical="center" wrapText="1"/>
    </xf>
    <xf numFmtId="0" fontId="0" fillId="0" borderId="28" xfId="0" applyBorder="1" applyAlignment="1">
      <alignment horizontal="center"/>
    </xf>
    <xf numFmtId="0" fontId="0" fillId="0" borderId="29"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38" borderId="30" xfId="0" applyFont="1" applyFill="1" applyBorder="1" applyAlignment="1">
      <alignment wrapText="1"/>
    </xf>
    <xf numFmtId="0" fontId="0" fillId="38" borderId="31" xfId="0" applyFill="1" applyBorder="1" applyAlignment="1">
      <alignment/>
    </xf>
    <xf numFmtId="0" fontId="0" fillId="38" borderId="32" xfId="0" applyFill="1" applyBorder="1" applyAlignment="1">
      <alignment/>
    </xf>
    <xf numFmtId="0" fontId="0" fillId="0" borderId="30" xfId="0" applyFont="1" applyBorder="1" applyAlignment="1">
      <alignment vertical="center" wrapText="1"/>
    </xf>
    <xf numFmtId="0" fontId="0" fillId="0" borderId="31" xfId="0" applyFont="1" applyBorder="1" applyAlignment="1">
      <alignment vertical="center"/>
    </xf>
    <xf numFmtId="0" fontId="0" fillId="0" borderId="32" xfId="0" applyFont="1" applyBorder="1" applyAlignment="1">
      <alignment vertical="center"/>
    </xf>
    <xf numFmtId="0" fontId="11" fillId="0" borderId="27" xfId="0" applyFont="1" applyBorder="1" applyAlignment="1">
      <alignment horizontal="center" wrapText="1"/>
    </xf>
    <xf numFmtId="0" fontId="11" fillId="0" borderId="28" xfId="0" applyFont="1" applyBorder="1" applyAlignment="1">
      <alignment horizontal="center" wrapText="1"/>
    </xf>
    <xf numFmtId="0" fontId="11" fillId="0" borderId="29" xfId="0" applyFont="1" applyBorder="1" applyAlignment="1">
      <alignment horizont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0" xfId="0" applyFont="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Font="1" applyBorder="1" applyAlignment="1">
      <alignment horizontal="center" vertical="center" wrapText="1"/>
    </xf>
    <xf numFmtId="0" fontId="0" fillId="0" borderId="34" xfId="0" applyBorder="1" applyAlignment="1">
      <alignment horizontal="center" vertical="center" wrapText="1"/>
    </xf>
    <xf numFmtId="0" fontId="7" fillId="0" borderId="25" xfId="0" applyFont="1" applyBorder="1" applyAlignment="1">
      <alignment horizontal="center"/>
    </xf>
    <xf numFmtId="0" fontId="7" fillId="0" borderId="25" xfId="0" applyFont="1" applyBorder="1" applyAlignment="1">
      <alignment/>
    </xf>
    <xf numFmtId="0" fontId="7" fillId="0" borderId="26" xfId="0" applyFont="1" applyBorder="1" applyAlignment="1">
      <alignment/>
    </xf>
    <xf numFmtId="0" fontId="3" fillId="0" borderId="33" xfId="0" applyFont="1" applyBorder="1" applyAlignment="1">
      <alignment horizontal="center" wrapText="1"/>
    </xf>
    <xf numFmtId="0" fontId="0" fillId="0" borderId="35" xfId="0" applyBorder="1" applyAlignment="1">
      <alignment wrapText="1"/>
    </xf>
    <xf numFmtId="0" fontId="0" fillId="0" borderId="34" xfId="0" applyBorder="1" applyAlignment="1">
      <alignment wrapText="1"/>
    </xf>
    <xf numFmtId="0" fontId="0" fillId="0" borderId="35" xfId="0" applyBorder="1" applyAlignment="1">
      <alignment horizontal="center" wrapText="1"/>
    </xf>
    <xf numFmtId="0" fontId="0" fillId="0" borderId="34" xfId="0" applyBorder="1" applyAlignment="1">
      <alignment horizontal="center" wrapText="1"/>
    </xf>
    <xf numFmtId="0" fontId="6" fillId="0" borderId="33" xfId="0" applyFont="1" applyBorder="1" applyAlignment="1">
      <alignment horizontal="center" wrapText="1"/>
    </xf>
    <xf numFmtId="0" fontId="6" fillId="0" borderId="35" xfId="0" applyFont="1" applyBorder="1" applyAlignment="1">
      <alignment horizontal="center" wrapText="1"/>
    </xf>
    <xf numFmtId="0" fontId="6" fillId="0" borderId="34" xfId="0" applyFont="1" applyBorder="1" applyAlignment="1">
      <alignment horizontal="center" wrapText="1"/>
    </xf>
    <xf numFmtId="0" fontId="3" fillId="0" borderId="35" xfId="0" applyFont="1" applyBorder="1" applyAlignment="1">
      <alignment horizontal="center" wrapText="1"/>
    </xf>
    <xf numFmtId="0" fontId="3" fillId="0" borderId="34" xfId="0" applyFont="1" applyBorder="1" applyAlignment="1">
      <alignment horizontal="center" wrapText="1"/>
    </xf>
    <xf numFmtId="0" fontId="3" fillId="0" borderId="36" xfId="0" applyFont="1" applyFill="1" applyBorder="1" applyAlignment="1">
      <alignment horizontal="center" wrapText="1"/>
    </xf>
    <xf numFmtId="0" fontId="0" fillId="0" borderId="36" xfId="0" applyBorder="1" applyAlignment="1">
      <alignment horizontal="center" wrapText="1"/>
    </xf>
    <xf numFmtId="0" fontId="0" fillId="0" borderId="37" xfId="0" applyBorder="1" applyAlignment="1">
      <alignment horizontal="center" wrapText="1"/>
    </xf>
    <xf numFmtId="0" fontId="0" fillId="0" borderId="14" xfId="0" applyFont="1" applyBorder="1" applyAlignment="1">
      <alignment horizontal="center" wrapText="1"/>
    </xf>
    <xf numFmtId="0" fontId="0" fillId="0" borderId="14" xfId="0" applyBorder="1" applyAlignment="1">
      <alignment wrapText="1"/>
    </xf>
    <xf numFmtId="0" fontId="0" fillId="0" borderId="15" xfId="0" applyBorder="1" applyAlignment="1">
      <alignment wrapText="1"/>
    </xf>
    <xf numFmtId="0" fontId="0" fillId="38" borderId="14" xfId="0" applyFill="1" applyBorder="1" applyAlignment="1">
      <alignment horizontal="center"/>
    </xf>
    <xf numFmtId="0" fontId="0" fillId="0" borderId="14" xfId="0" applyBorder="1" applyAlignment="1">
      <alignment/>
    </xf>
    <xf numFmtId="0" fontId="5" fillId="0" borderId="38" xfId="0" applyFont="1" applyBorder="1" applyAlignment="1">
      <alignment horizontal="center" wrapText="1"/>
    </xf>
    <xf numFmtId="0" fontId="5" fillId="0" borderId="39" xfId="0" applyFont="1" applyBorder="1" applyAlignment="1">
      <alignment horizontal="center"/>
    </xf>
    <xf numFmtId="0" fontId="5" fillId="0" borderId="40" xfId="0" applyFont="1" applyBorder="1" applyAlignment="1">
      <alignment horizontal="center"/>
    </xf>
    <xf numFmtId="171" fontId="0" fillId="38" borderId="14" xfId="0" applyNumberForma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5"/>
  <sheetViews>
    <sheetView tabSelected="1" zoomScale="130" zoomScaleNormal="130" zoomScalePageLayoutView="0" workbookViewId="0" topLeftCell="A1">
      <selection activeCell="B9" sqref="B9"/>
    </sheetView>
  </sheetViews>
  <sheetFormatPr defaultColWidth="9.140625" defaultRowHeight="12.75"/>
  <cols>
    <col min="1" max="1" width="29.00390625" style="0" customWidth="1"/>
    <col min="2" max="2" width="11.7109375" style="5" customWidth="1"/>
    <col min="3" max="5" width="11.7109375" style="0" customWidth="1"/>
    <col min="6" max="6" width="10.8515625" style="0" customWidth="1"/>
    <col min="7" max="7" width="27.00390625" style="0" customWidth="1"/>
    <col min="9" max="12" width="10.7109375" style="0" customWidth="1"/>
  </cols>
  <sheetData>
    <row r="1" spans="1:16" ht="18.75" thickBot="1">
      <c r="A1" s="19" t="s">
        <v>10</v>
      </c>
      <c r="B1" s="102" t="s">
        <v>38</v>
      </c>
      <c r="C1" s="103"/>
      <c r="D1" s="103"/>
      <c r="E1" s="103"/>
      <c r="F1" s="103"/>
      <c r="G1" s="104"/>
      <c r="H1" s="38"/>
      <c r="I1" s="38"/>
      <c r="J1" s="38"/>
      <c r="K1" s="38"/>
      <c r="L1" s="38"/>
      <c r="M1" s="38"/>
      <c r="N1" s="38"/>
      <c r="O1" s="38"/>
      <c r="P1" s="38"/>
    </row>
    <row r="2" spans="1:16" ht="33.75" customHeight="1" thickBot="1">
      <c r="A2" s="18" t="s">
        <v>6</v>
      </c>
      <c r="B2" s="118" t="s">
        <v>55</v>
      </c>
      <c r="C2" s="119"/>
      <c r="D2" s="119"/>
      <c r="E2" s="119"/>
      <c r="F2" s="119"/>
      <c r="G2" s="120"/>
      <c r="H2" s="38"/>
      <c r="I2" s="86" t="s">
        <v>39</v>
      </c>
      <c r="J2" s="87"/>
      <c r="K2" s="87"/>
      <c r="L2" s="88"/>
      <c r="M2" s="38"/>
      <c r="N2" s="38"/>
      <c r="O2" s="38"/>
      <c r="P2" s="38"/>
    </row>
    <row r="3" spans="1:16" ht="13.5" thickBot="1">
      <c r="A3" s="7" t="s">
        <v>11</v>
      </c>
      <c r="B3" s="121" t="s">
        <v>8</v>
      </c>
      <c r="C3" s="122"/>
      <c r="D3" s="8" t="s">
        <v>7</v>
      </c>
      <c r="E3" s="126">
        <v>43886</v>
      </c>
      <c r="F3" s="126"/>
      <c r="G3" s="9"/>
      <c r="H3" s="38"/>
      <c r="I3" s="23"/>
      <c r="J3" s="1"/>
      <c r="K3" s="1"/>
      <c r="L3" s="2"/>
      <c r="M3" s="38"/>
      <c r="N3" s="38"/>
      <c r="O3" s="38"/>
      <c r="P3" s="38"/>
    </row>
    <row r="4" spans="1:16" ht="25.5">
      <c r="A4" s="3" t="s">
        <v>0</v>
      </c>
      <c r="B4" s="15"/>
      <c r="C4" s="15"/>
      <c r="D4" s="15"/>
      <c r="E4" s="6"/>
      <c r="F4" s="6"/>
      <c r="G4" s="2"/>
      <c r="H4" s="38"/>
      <c r="I4" s="23"/>
      <c r="J4" s="27" t="s">
        <v>40</v>
      </c>
      <c r="K4" s="28" t="s">
        <v>41</v>
      </c>
      <c r="L4" s="24"/>
      <c r="M4" s="38"/>
      <c r="N4" s="38"/>
      <c r="O4" s="38"/>
      <c r="P4" s="38"/>
    </row>
    <row r="5" spans="1:16" ht="12.75">
      <c r="A5" s="3" t="s">
        <v>1</v>
      </c>
      <c r="B5" s="15"/>
      <c r="C5" s="15"/>
      <c r="D5" s="15"/>
      <c r="F5" s="1"/>
      <c r="G5" s="2"/>
      <c r="H5" s="38"/>
      <c r="I5" s="23"/>
      <c r="J5" s="29">
        <v>100</v>
      </c>
      <c r="K5" s="30">
        <f>(J5*2542.5/(94000*0.35))/1000</f>
        <v>0.007727963525835866</v>
      </c>
      <c r="L5" s="22"/>
      <c r="M5" s="38"/>
      <c r="N5" s="38"/>
      <c r="O5" s="38"/>
      <c r="P5" s="38"/>
    </row>
    <row r="6" spans="1:16" ht="13.5" thickBot="1">
      <c r="A6" s="4" t="s">
        <v>2</v>
      </c>
      <c r="B6" s="16"/>
      <c r="C6" s="16"/>
      <c r="D6" s="15"/>
      <c r="F6" s="1"/>
      <c r="G6" s="2"/>
      <c r="H6" s="38"/>
      <c r="I6" s="23"/>
      <c r="J6" s="1"/>
      <c r="K6" s="1"/>
      <c r="L6" s="2"/>
      <c r="M6" s="38"/>
      <c r="N6" s="38"/>
      <c r="O6" s="38"/>
      <c r="P6" s="38"/>
    </row>
    <row r="7" spans="1:16" ht="27" thickBot="1" thickTop="1">
      <c r="A7" s="17" t="s">
        <v>12</v>
      </c>
      <c r="B7" s="32" t="s">
        <v>45</v>
      </c>
      <c r="C7" s="32" t="s">
        <v>46</v>
      </c>
      <c r="D7" s="123" t="s">
        <v>13</v>
      </c>
      <c r="E7" s="124"/>
      <c r="F7" s="124"/>
      <c r="G7" s="125"/>
      <c r="H7" s="39"/>
      <c r="I7" s="71" t="s">
        <v>56</v>
      </c>
      <c r="J7" s="89"/>
      <c r="K7" s="89"/>
      <c r="L7" s="90"/>
      <c r="M7" s="38"/>
      <c r="N7" s="38"/>
      <c r="O7" s="38"/>
      <c r="P7" s="38"/>
    </row>
    <row r="8" spans="1:16" ht="13.5" thickBot="1">
      <c r="A8" s="31" t="s">
        <v>44</v>
      </c>
      <c r="B8" s="25">
        <v>0.08336</v>
      </c>
      <c r="C8" s="26">
        <v>83.36</v>
      </c>
      <c r="D8" s="71" t="s">
        <v>53</v>
      </c>
      <c r="E8" s="72"/>
      <c r="F8" s="72"/>
      <c r="G8" s="73"/>
      <c r="H8" s="38"/>
      <c r="I8" s="91"/>
      <c r="J8" s="92"/>
      <c r="K8" s="92"/>
      <c r="L8" s="93"/>
      <c r="M8" s="38"/>
      <c r="N8" s="38"/>
      <c r="O8" s="38"/>
      <c r="P8" s="38"/>
    </row>
    <row r="9" spans="1:16" ht="13.5" customHeight="1" thickBot="1">
      <c r="A9" s="21" t="s">
        <v>51</v>
      </c>
      <c r="B9" s="33">
        <v>0.09885</v>
      </c>
      <c r="C9" s="20"/>
      <c r="D9" s="74"/>
      <c r="E9" s="75"/>
      <c r="F9" s="75"/>
      <c r="G9" s="76"/>
      <c r="H9" s="38"/>
      <c r="I9" s="94"/>
      <c r="J9" s="95"/>
      <c r="K9" s="95"/>
      <c r="L9" s="96"/>
      <c r="M9" s="38"/>
      <c r="N9" s="38"/>
      <c r="O9" s="38"/>
      <c r="P9" s="38"/>
    </row>
    <row r="10" spans="1:16" ht="13.5" thickBot="1">
      <c r="A10" s="21" t="s">
        <v>37</v>
      </c>
      <c r="B10" s="36">
        <f>((L15-B9)/L15)*100</f>
        <v>0.0024868577289717023</v>
      </c>
      <c r="C10" s="20"/>
      <c r="D10" s="74"/>
      <c r="E10" s="75"/>
      <c r="F10" s="75"/>
      <c r="G10" s="76"/>
      <c r="H10" s="38"/>
      <c r="I10" s="38"/>
      <c r="J10" s="38"/>
      <c r="K10" s="38"/>
      <c r="L10" s="38"/>
      <c r="M10" s="38"/>
      <c r="N10" s="38"/>
      <c r="O10" s="38"/>
      <c r="P10" s="38"/>
    </row>
    <row r="11" spans="4:16" ht="24" customHeight="1" thickBot="1">
      <c r="D11" s="77"/>
      <c r="E11" s="78"/>
      <c r="F11" s="78"/>
      <c r="G11" s="79"/>
      <c r="H11" s="38"/>
      <c r="I11" s="38"/>
      <c r="J11" s="38"/>
      <c r="K11" s="38"/>
      <c r="L11" s="38"/>
      <c r="M11" s="38"/>
      <c r="N11" s="38"/>
      <c r="O11" s="38"/>
      <c r="P11" s="38"/>
    </row>
    <row r="12" spans="1:16" ht="13.5" customHeight="1">
      <c r="A12" s="105" t="s">
        <v>42</v>
      </c>
      <c r="B12" s="105" t="s">
        <v>3</v>
      </c>
      <c r="C12" s="110" t="s">
        <v>43</v>
      </c>
      <c r="D12" s="113" t="s">
        <v>4</v>
      </c>
      <c r="E12" s="115" t="s">
        <v>5</v>
      </c>
      <c r="F12" s="38"/>
      <c r="G12" s="38"/>
      <c r="H12" s="38"/>
      <c r="I12" s="97" t="s">
        <v>47</v>
      </c>
      <c r="J12" s="98"/>
      <c r="K12" s="98"/>
      <c r="L12" s="99"/>
      <c r="M12" s="38"/>
      <c r="N12" s="38"/>
      <c r="O12" s="38"/>
      <c r="P12" s="38"/>
    </row>
    <row r="13" spans="1:16" ht="13.5" customHeight="1">
      <c r="A13" s="106"/>
      <c r="B13" s="108"/>
      <c r="C13" s="111"/>
      <c r="D13" s="113"/>
      <c r="E13" s="116"/>
      <c r="F13" s="38"/>
      <c r="G13" s="38"/>
      <c r="H13" s="38"/>
      <c r="I13" s="100" t="s">
        <v>48</v>
      </c>
      <c r="J13" s="100" t="s">
        <v>49</v>
      </c>
      <c r="K13" s="100" t="s">
        <v>50</v>
      </c>
      <c r="L13" s="100" t="s">
        <v>51</v>
      </c>
      <c r="M13" s="38"/>
      <c r="N13" s="38"/>
      <c r="O13" s="38"/>
      <c r="P13" s="38"/>
    </row>
    <row r="14" spans="1:16" ht="22.5" customHeight="1">
      <c r="A14" s="107"/>
      <c r="B14" s="109"/>
      <c r="C14" s="112"/>
      <c r="D14" s="114"/>
      <c r="E14" s="117"/>
      <c r="F14" s="38"/>
      <c r="G14" s="38"/>
      <c r="H14" s="38"/>
      <c r="I14" s="101"/>
      <c r="J14" s="101"/>
      <c r="K14" s="101"/>
      <c r="L14" s="101"/>
      <c r="M14" s="38"/>
      <c r="N14" s="38"/>
      <c r="O14" s="38"/>
      <c r="P14" s="38"/>
    </row>
    <row r="15" spans="1:16" ht="12" customHeight="1">
      <c r="A15" s="45" t="s">
        <v>19</v>
      </c>
      <c r="B15" s="46">
        <v>79345</v>
      </c>
      <c r="C15" s="56">
        <v>0.0023782</v>
      </c>
      <c r="D15" s="57">
        <f>((100-$B$10)/100)*$B$8*C15</f>
        <v>0.00019824182188532546</v>
      </c>
      <c r="E15" s="58">
        <f>((100-$B$10)/100)*$C$8*C15</f>
        <v>0.19824182188532546</v>
      </c>
      <c r="F15" s="38"/>
      <c r="G15" s="38"/>
      <c r="H15" s="38"/>
      <c r="I15" s="34">
        <v>0.03</v>
      </c>
      <c r="J15" s="37">
        <f>I15*1000</f>
        <v>30</v>
      </c>
      <c r="K15" s="35">
        <f>(J15*0.00726429)/1000</f>
        <v>0.00021792869999999999</v>
      </c>
      <c r="L15" s="34">
        <f>K15*453.6</f>
        <v>0.09885245832</v>
      </c>
      <c r="M15" s="38"/>
      <c r="N15" s="38"/>
      <c r="O15" s="38"/>
      <c r="P15" s="38"/>
    </row>
    <row r="16" spans="1:16" ht="12" customHeight="1">
      <c r="A16" s="47" t="s">
        <v>21</v>
      </c>
      <c r="B16" s="48">
        <v>79005</v>
      </c>
      <c r="C16" s="56">
        <v>0.0014382</v>
      </c>
      <c r="D16" s="57">
        <f aca="true" t="shared" si="0" ref="D16:D39">((100-$B$10)/100)*$B$8*C16</f>
        <v>0.00011988537054725215</v>
      </c>
      <c r="E16" s="58">
        <f aca="true" t="shared" si="1" ref="E16:E39">((100-$B$10)/100)*$C$8*C16</f>
        <v>0.11988537054725215</v>
      </c>
      <c r="F16" s="38"/>
      <c r="G16" s="38"/>
      <c r="H16" s="38"/>
      <c r="I16" s="38"/>
      <c r="J16" s="38"/>
      <c r="K16" s="38"/>
      <c r="L16" s="38"/>
      <c r="M16" s="38"/>
      <c r="N16" s="38"/>
      <c r="O16" s="38"/>
      <c r="P16" s="38"/>
    </row>
    <row r="17" spans="1:16" ht="12" customHeight="1">
      <c r="A17" s="47" t="s">
        <v>20</v>
      </c>
      <c r="B17" s="48">
        <v>75343</v>
      </c>
      <c r="C17" s="56">
        <v>0.0010622000000000001</v>
      </c>
      <c r="D17" s="57">
        <f t="shared" si="0"/>
        <v>8.854279001202285E-05</v>
      </c>
      <c r="E17" s="58">
        <f t="shared" si="1"/>
        <v>0.08854279001202285</v>
      </c>
      <c r="F17" s="38"/>
      <c r="G17" s="38"/>
      <c r="H17" s="38"/>
      <c r="I17" s="38"/>
      <c r="J17" s="38"/>
      <c r="K17" s="38"/>
      <c r="L17" s="38"/>
      <c r="M17" s="38"/>
      <c r="N17" s="38"/>
      <c r="O17" s="38"/>
      <c r="P17" s="38"/>
    </row>
    <row r="18" spans="1:16" ht="12" customHeight="1">
      <c r="A18" s="59" t="s">
        <v>22</v>
      </c>
      <c r="B18" s="60">
        <v>78875</v>
      </c>
      <c r="C18" s="56">
        <v>0.001222</v>
      </c>
      <c r="D18" s="57">
        <f>((100-$B$10)/100)*$B$8*C18</f>
        <v>0.0001018633867394953</v>
      </c>
      <c r="E18" s="58">
        <f>((100-$B$10)/100)*$C$8*C18</f>
        <v>0.1018633867394953</v>
      </c>
      <c r="F18" s="38"/>
      <c r="G18" s="38"/>
      <c r="H18" s="38"/>
      <c r="I18" s="38"/>
      <c r="J18" s="38"/>
      <c r="K18" s="38"/>
      <c r="L18" s="38"/>
      <c r="M18" s="38"/>
      <c r="N18" s="38"/>
      <c r="O18" s="38"/>
      <c r="P18" s="38"/>
    </row>
    <row r="19" spans="1:16" ht="12" customHeight="1">
      <c r="A19" s="49" t="s">
        <v>23</v>
      </c>
      <c r="B19" s="48">
        <v>106990</v>
      </c>
      <c r="C19" s="56">
        <v>0.062321999999999995</v>
      </c>
      <c r="D19" s="57">
        <f t="shared" si="0"/>
        <v>0.00519503272371426</v>
      </c>
      <c r="E19" s="58">
        <f t="shared" si="1"/>
        <v>5.1950327237142595</v>
      </c>
      <c r="F19" s="38"/>
      <c r="G19" s="38"/>
      <c r="H19" s="38"/>
      <c r="I19" s="38"/>
      <c r="J19" s="38"/>
      <c r="K19" s="38"/>
      <c r="L19" s="38"/>
      <c r="M19" s="38"/>
      <c r="N19" s="38"/>
      <c r="O19" s="38"/>
      <c r="P19" s="38"/>
    </row>
    <row r="20" spans="1:16" ht="12" customHeight="1">
      <c r="A20" s="61" t="s">
        <v>24</v>
      </c>
      <c r="B20" s="60">
        <v>542756</v>
      </c>
      <c r="C20" s="56">
        <v>0.0011938</v>
      </c>
      <c r="D20" s="57">
        <f>((100-$B$10)/100)*$B$8*C20</f>
        <v>9.951269319935311E-05</v>
      </c>
      <c r="E20" s="58">
        <f>((100-$B$10)/100)*$C$8*C20</f>
        <v>0.0995126931993531</v>
      </c>
      <c r="F20" s="38"/>
      <c r="G20" s="38"/>
      <c r="H20" s="38"/>
      <c r="I20" s="38"/>
      <c r="J20" s="38"/>
      <c r="K20" s="38"/>
      <c r="L20" s="38"/>
      <c r="M20" s="38"/>
      <c r="N20" s="38"/>
      <c r="O20" s="38"/>
      <c r="P20" s="38"/>
    </row>
    <row r="21" spans="1:16" ht="12" customHeight="1">
      <c r="A21" s="47" t="s">
        <v>17</v>
      </c>
      <c r="B21" s="48">
        <v>75070</v>
      </c>
      <c r="C21" s="56">
        <v>0.26226</v>
      </c>
      <c r="D21" s="57">
        <f t="shared" si="0"/>
        <v>0.02186144992332245</v>
      </c>
      <c r="E21" s="58">
        <f t="shared" si="1"/>
        <v>21.86144992332245</v>
      </c>
      <c r="F21" s="38"/>
      <c r="G21" s="38"/>
      <c r="H21" s="38"/>
      <c r="I21" s="38"/>
      <c r="J21" s="38"/>
      <c r="K21" s="38"/>
      <c r="L21" s="38"/>
      <c r="M21" s="38"/>
      <c r="N21" s="38"/>
      <c r="O21" s="38"/>
      <c r="P21" s="38"/>
    </row>
    <row r="22" spans="1:16" ht="12" customHeight="1">
      <c r="A22" s="50" t="s">
        <v>25</v>
      </c>
      <c r="B22" s="48">
        <v>107028</v>
      </c>
      <c r="C22" s="44">
        <v>0.24722</v>
      </c>
      <c r="D22" s="62">
        <f t="shared" si="0"/>
        <v>0.02060774670191328</v>
      </c>
      <c r="E22" s="63">
        <f t="shared" si="1"/>
        <v>20.60774670191328</v>
      </c>
      <c r="F22" s="38"/>
      <c r="G22" s="38"/>
      <c r="H22" s="38"/>
      <c r="I22" s="38"/>
      <c r="J22" s="38"/>
      <c r="K22" s="38"/>
      <c r="L22" s="38"/>
      <c r="M22" s="38"/>
      <c r="N22" s="38"/>
      <c r="O22" s="38"/>
      <c r="P22" s="38"/>
    </row>
    <row r="23" spans="1:16" ht="12" customHeight="1">
      <c r="A23" s="50" t="s">
        <v>26</v>
      </c>
      <c r="B23" s="48">
        <v>71432</v>
      </c>
      <c r="C23" s="44">
        <v>0.14852</v>
      </c>
      <c r="D23" s="64">
        <f t="shared" si="0"/>
        <v>0.012380319311415583</v>
      </c>
      <c r="E23" s="63">
        <f t="shared" si="1"/>
        <v>12.380319311415583</v>
      </c>
      <c r="F23" s="38"/>
      <c r="G23" s="38"/>
      <c r="H23" s="38"/>
      <c r="I23" s="38"/>
      <c r="J23" s="38"/>
      <c r="K23" s="38"/>
      <c r="L23" s="38"/>
      <c r="M23" s="38"/>
      <c r="N23" s="38"/>
      <c r="O23" s="38"/>
      <c r="P23" s="38"/>
    </row>
    <row r="24" spans="1:16" ht="12" customHeight="1">
      <c r="A24" s="50" t="s">
        <v>27</v>
      </c>
      <c r="B24" s="48">
        <v>56235</v>
      </c>
      <c r="C24" s="44">
        <v>0.0016638</v>
      </c>
      <c r="D24" s="64">
        <f t="shared" si="0"/>
        <v>0.00013869091886838976</v>
      </c>
      <c r="E24" s="63">
        <f t="shared" si="1"/>
        <v>0.13869091886838975</v>
      </c>
      <c r="F24" s="38"/>
      <c r="G24" s="38"/>
      <c r="H24" s="38"/>
      <c r="I24" s="38"/>
      <c r="J24" s="38"/>
      <c r="K24" s="38"/>
      <c r="L24" s="38"/>
      <c r="M24" s="38"/>
      <c r="N24" s="38"/>
      <c r="O24" s="38"/>
      <c r="P24" s="38"/>
    </row>
    <row r="25" spans="1:16" ht="12" customHeight="1">
      <c r="A25" s="50" t="s">
        <v>14</v>
      </c>
      <c r="B25" s="48">
        <v>108907</v>
      </c>
      <c r="C25" s="51">
        <v>0.0012126</v>
      </c>
      <c r="D25" s="64">
        <f t="shared" si="0"/>
        <v>0.00010107982222611457</v>
      </c>
      <c r="E25" s="63">
        <f t="shared" si="1"/>
        <v>0.10107982222611457</v>
      </c>
      <c r="F25" s="38"/>
      <c r="G25" s="38"/>
      <c r="H25" s="38"/>
      <c r="I25" s="38"/>
      <c r="J25" s="38"/>
      <c r="K25" s="38"/>
      <c r="L25" s="38"/>
      <c r="M25" s="38"/>
      <c r="N25" s="38"/>
      <c r="O25" s="38"/>
      <c r="P25" s="38"/>
    </row>
    <row r="26" spans="1:16" ht="12" customHeight="1">
      <c r="A26" s="50" t="s">
        <v>15</v>
      </c>
      <c r="B26" s="48">
        <v>67663</v>
      </c>
      <c r="C26" s="51">
        <v>0.0012878</v>
      </c>
      <c r="D26" s="64">
        <f t="shared" si="0"/>
        <v>0.00010734833833316043</v>
      </c>
      <c r="E26" s="63">
        <f t="shared" si="1"/>
        <v>0.10734833833316043</v>
      </c>
      <c r="F26" s="38"/>
      <c r="G26" s="38"/>
      <c r="H26" s="38"/>
      <c r="I26" s="38"/>
      <c r="J26" s="38"/>
      <c r="K26" s="38"/>
      <c r="L26" s="38"/>
      <c r="M26" s="38"/>
      <c r="N26" s="38"/>
      <c r="O26" s="38"/>
      <c r="P26" s="38"/>
    </row>
    <row r="27" spans="1:16" ht="12" customHeight="1">
      <c r="A27" s="49" t="s">
        <v>28</v>
      </c>
      <c r="B27" s="52">
        <v>100414</v>
      </c>
      <c r="C27" s="51">
        <v>0.0023312</v>
      </c>
      <c r="D27" s="64">
        <f t="shared" si="0"/>
        <v>0.00019432399931842178</v>
      </c>
      <c r="E27" s="63">
        <f t="shared" si="1"/>
        <v>0.1943239993184218</v>
      </c>
      <c r="F27" s="38"/>
      <c r="G27" s="38"/>
      <c r="H27" s="38"/>
      <c r="I27" s="38"/>
      <c r="J27" s="38"/>
      <c r="K27" s="38"/>
      <c r="L27" s="38"/>
      <c r="M27" s="38"/>
      <c r="N27" s="38"/>
      <c r="O27" s="38"/>
      <c r="P27" s="38"/>
    </row>
    <row r="28" spans="1:16" ht="12" customHeight="1">
      <c r="A28" s="53" t="s">
        <v>29</v>
      </c>
      <c r="B28" s="48">
        <v>106934</v>
      </c>
      <c r="C28" s="51">
        <v>0.0020022</v>
      </c>
      <c r="D28" s="64">
        <f t="shared" si="0"/>
        <v>0.00016689924135009613</v>
      </c>
      <c r="E28" s="63">
        <f t="shared" si="1"/>
        <v>0.16689924135009615</v>
      </c>
      <c r="F28" s="38"/>
      <c r="G28" s="38"/>
      <c r="H28" s="38"/>
      <c r="I28" s="38"/>
      <c r="J28" s="38"/>
      <c r="K28" s="38"/>
      <c r="L28" s="38"/>
      <c r="M28" s="38"/>
      <c r="N28" s="38"/>
      <c r="O28" s="38"/>
      <c r="P28" s="38"/>
    </row>
    <row r="29" spans="1:16" ht="12" customHeight="1">
      <c r="A29" s="69" t="s">
        <v>58</v>
      </c>
      <c r="B29" s="70">
        <v>107062</v>
      </c>
      <c r="C29" s="51">
        <v>0.0010622000000000001</v>
      </c>
      <c r="D29" s="64">
        <f>((100-$B$10)/100)*$B$8*C29</f>
        <v>8.854279001202285E-05</v>
      </c>
      <c r="E29" s="63">
        <f>((100-$B$10)/100)*$C$8*C29</f>
        <v>0.08854279001202285</v>
      </c>
      <c r="F29" s="38"/>
      <c r="G29" s="38"/>
      <c r="H29" s="38"/>
      <c r="I29" s="38"/>
      <c r="J29" s="38"/>
      <c r="K29" s="38"/>
      <c r="L29" s="38"/>
      <c r="M29" s="38"/>
      <c r="N29" s="38"/>
      <c r="O29" s="38"/>
      <c r="P29" s="38"/>
    </row>
    <row r="30" spans="1:16" ht="12" customHeight="1">
      <c r="A30" s="50" t="s">
        <v>18</v>
      </c>
      <c r="B30" s="48">
        <v>50000</v>
      </c>
      <c r="C30" s="51">
        <v>1.927</v>
      </c>
      <c r="D30" s="64">
        <f t="shared" si="0"/>
        <v>0.16063072524305028</v>
      </c>
      <c r="E30" s="63">
        <f t="shared" si="1"/>
        <v>160.63072524305028</v>
      </c>
      <c r="F30" s="38"/>
      <c r="G30" s="38"/>
      <c r="H30" s="38"/>
      <c r="I30" s="38"/>
      <c r="J30" s="38"/>
      <c r="K30" s="38"/>
      <c r="L30" s="38"/>
      <c r="M30" s="38"/>
      <c r="N30" s="38"/>
      <c r="O30" s="38"/>
      <c r="P30" s="38"/>
    </row>
    <row r="31" spans="1:16" ht="12" customHeight="1">
      <c r="A31" s="65" t="s">
        <v>57</v>
      </c>
      <c r="B31" s="60">
        <v>78842</v>
      </c>
      <c r="C31" s="51">
        <v>0.0045684</v>
      </c>
      <c r="D31" s="64">
        <f>((100-$B$10)/100)*$B$8*C31</f>
        <v>0.0003808123535030363</v>
      </c>
      <c r="E31" s="63">
        <f>((100-$B$10)/100)*$C$8*C31</f>
        <v>0.38081235350303627</v>
      </c>
      <c r="F31" s="38"/>
      <c r="G31" s="38"/>
      <c r="H31" s="38"/>
      <c r="I31" s="38"/>
      <c r="J31" s="38"/>
      <c r="K31" s="38"/>
      <c r="L31" s="38"/>
      <c r="M31" s="38"/>
      <c r="N31" s="38"/>
      <c r="O31" s="38"/>
      <c r="P31" s="38"/>
    </row>
    <row r="32" spans="1:16" ht="12" customHeight="1">
      <c r="A32" s="50" t="s">
        <v>30</v>
      </c>
      <c r="B32" s="48">
        <v>67561</v>
      </c>
      <c r="C32" s="51">
        <v>0.28764</v>
      </c>
      <c r="D32" s="64">
        <f t="shared" si="0"/>
        <v>0.023977074109450432</v>
      </c>
      <c r="E32" s="63">
        <f t="shared" si="1"/>
        <v>23.97707410945043</v>
      </c>
      <c r="F32" s="38"/>
      <c r="G32" s="38"/>
      <c r="H32" s="38"/>
      <c r="I32" s="38"/>
      <c r="J32" s="38"/>
      <c r="K32" s="38"/>
      <c r="L32" s="38"/>
      <c r="M32" s="38"/>
      <c r="N32" s="38"/>
      <c r="O32" s="38"/>
      <c r="P32" s="38"/>
    </row>
    <row r="33" spans="1:16" ht="12" customHeight="1">
      <c r="A33" s="50" t="s">
        <v>31</v>
      </c>
      <c r="B33" s="48">
        <v>75092</v>
      </c>
      <c r="C33" s="51">
        <v>0.0038728</v>
      </c>
      <c r="D33" s="64">
        <f>$B$8*C33</f>
        <v>0.000322836608</v>
      </c>
      <c r="E33" s="63">
        <f>$C$8*C33</f>
        <v>0.322836608</v>
      </c>
      <c r="F33" s="38"/>
      <c r="G33" s="38"/>
      <c r="H33" s="38"/>
      <c r="I33" s="38"/>
      <c r="J33" s="38"/>
      <c r="K33" s="38"/>
      <c r="L33" s="38"/>
      <c r="M33" s="38"/>
      <c r="N33" s="38"/>
      <c r="O33" s="38"/>
      <c r="P33" s="38"/>
    </row>
    <row r="34" spans="1:16" ht="12" customHeight="1">
      <c r="A34" s="50" t="s">
        <v>32</v>
      </c>
      <c r="B34" s="48">
        <v>91203</v>
      </c>
      <c r="C34" s="51">
        <v>0.0091274</v>
      </c>
      <c r="D34" s="64">
        <f t="shared" si="0"/>
        <v>0.0007608411424926919</v>
      </c>
      <c r="E34" s="63">
        <f t="shared" si="1"/>
        <v>0.7608411424926919</v>
      </c>
      <c r="F34" s="38"/>
      <c r="G34" s="38"/>
      <c r="H34" s="38"/>
      <c r="I34" s="38"/>
      <c r="J34" s="38"/>
      <c r="K34" s="38"/>
      <c r="L34" s="38"/>
      <c r="M34" s="38"/>
      <c r="N34" s="38"/>
      <c r="O34" s="38"/>
      <c r="P34" s="38"/>
    </row>
    <row r="35" spans="1:16" ht="12" customHeight="1">
      <c r="A35" s="50" t="s">
        <v>33</v>
      </c>
      <c r="B35" s="48">
        <v>1151</v>
      </c>
      <c r="C35" s="51">
        <v>0.013254000000000002</v>
      </c>
      <c r="D35" s="64">
        <f t="shared" si="0"/>
        <v>0.0011048259638668338</v>
      </c>
      <c r="E35" s="63">
        <f t="shared" si="1"/>
        <v>1.1048259638668338</v>
      </c>
      <c r="F35" s="38"/>
      <c r="G35" s="38"/>
      <c r="H35" s="38"/>
      <c r="I35" s="38"/>
      <c r="J35" s="38"/>
      <c r="K35" s="38"/>
      <c r="L35" s="38"/>
      <c r="M35" s="38"/>
      <c r="N35" s="38"/>
      <c r="O35" s="38"/>
      <c r="P35" s="38"/>
    </row>
    <row r="36" spans="1:16" ht="12" customHeight="1">
      <c r="A36" s="50" t="s">
        <v>34</v>
      </c>
      <c r="B36" s="48">
        <v>100425</v>
      </c>
      <c r="C36" s="51">
        <v>0.0011186</v>
      </c>
      <c r="D36" s="64">
        <f t="shared" si="0"/>
        <v>9.324417709230724E-05</v>
      </c>
      <c r="E36" s="63">
        <f t="shared" si="1"/>
        <v>0.09324417709230723</v>
      </c>
      <c r="F36" s="38"/>
      <c r="G36" s="38"/>
      <c r="H36" s="38"/>
      <c r="I36" s="38"/>
      <c r="J36" s="38"/>
      <c r="K36" s="38"/>
      <c r="L36" s="38"/>
      <c r="M36" s="38"/>
      <c r="N36" s="38"/>
      <c r="O36" s="38"/>
      <c r="P36" s="38"/>
    </row>
    <row r="37" spans="1:16" ht="12" customHeight="1">
      <c r="A37" s="50" t="s">
        <v>35</v>
      </c>
      <c r="B37" s="48">
        <v>108883</v>
      </c>
      <c r="C37" s="51">
        <v>0.052452</v>
      </c>
      <c r="D37" s="64">
        <f t="shared" si="0"/>
        <v>0.00437228998466449</v>
      </c>
      <c r="E37" s="63">
        <f t="shared" si="1"/>
        <v>4.372289984664491</v>
      </c>
      <c r="F37" s="38"/>
      <c r="G37" s="38"/>
      <c r="H37" s="38"/>
      <c r="I37" s="38"/>
      <c r="J37" s="38"/>
      <c r="K37" s="38"/>
      <c r="L37" s="38"/>
      <c r="M37" s="38"/>
      <c r="N37" s="38"/>
      <c r="O37" s="38"/>
      <c r="P37" s="38"/>
    </row>
    <row r="38" spans="1:16" ht="12" customHeight="1">
      <c r="A38" s="50" t="s">
        <v>16</v>
      </c>
      <c r="B38" s="48">
        <v>75014</v>
      </c>
      <c r="C38" s="51">
        <v>0.00067492</v>
      </c>
      <c r="D38" s="64">
        <f t="shared" si="0"/>
        <v>5.6259932060736634E-05</v>
      </c>
      <c r="E38" s="63">
        <f t="shared" si="1"/>
        <v>0.05625993206073663</v>
      </c>
      <c r="F38" s="38"/>
      <c r="G38" s="38"/>
      <c r="H38" s="38"/>
      <c r="I38" s="38"/>
      <c r="J38" s="38"/>
      <c r="K38" s="38"/>
      <c r="L38" s="38"/>
      <c r="M38" s="38"/>
      <c r="N38" s="38"/>
      <c r="O38" s="38"/>
      <c r="P38" s="38"/>
    </row>
    <row r="39" spans="1:16" ht="12" customHeight="1" thickBot="1">
      <c r="A39" s="54" t="s">
        <v>36</v>
      </c>
      <c r="B39" s="55">
        <v>1330207</v>
      </c>
      <c r="C39" s="66">
        <v>0.01833</v>
      </c>
      <c r="D39" s="67">
        <f t="shared" si="0"/>
        <v>0.0015279508010924295</v>
      </c>
      <c r="E39" s="68">
        <f t="shared" si="1"/>
        <v>1.5279508010924294</v>
      </c>
      <c r="F39" s="38"/>
      <c r="G39" s="38"/>
      <c r="H39" s="38"/>
      <c r="I39" s="38"/>
      <c r="J39" s="38"/>
      <c r="K39" s="38"/>
      <c r="L39" s="38"/>
      <c r="M39" s="38"/>
      <c r="N39" s="38"/>
      <c r="O39" s="38"/>
      <c r="P39" s="38"/>
    </row>
    <row r="40" spans="1:16" ht="12.75">
      <c r="A40" s="40"/>
      <c r="B40" s="41"/>
      <c r="C40" s="42"/>
      <c r="D40" s="42"/>
      <c r="E40" s="42"/>
      <c r="F40" s="38"/>
      <c r="G40" s="38"/>
      <c r="H40" s="38"/>
      <c r="I40" s="38"/>
      <c r="J40" s="38"/>
      <c r="K40" s="38"/>
      <c r="L40" s="38"/>
      <c r="M40" s="38"/>
      <c r="N40" s="38"/>
      <c r="O40" s="38"/>
      <c r="P40" s="38"/>
    </row>
    <row r="41" spans="1:16" ht="12.75">
      <c r="A41" s="10" t="s">
        <v>9</v>
      </c>
      <c r="B41" s="11"/>
      <c r="C41" s="12"/>
      <c r="D41" s="12"/>
      <c r="E41" s="12"/>
      <c r="F41" s="12"/>
      <c r="G41" s="12"/>
      <c r="H41" s="13"/>
      <c r="I41" s="13"/>
      <c r="J41" s="13"/>
      <c r="K41" s="14"/>
      <c r="L41" s="38"/>
      <c r="M41" s="38"/>
      <c r="N41" s="38"/>
      <c r="O41" s="38"/>
      <c r="P41" s="38"/>
    </row>
    <row r="42" spans="1:16" ht="29.25" customHeight="1">
      <c r="A42" s="83" t="s">
        <v>52</v>
      </c>
      <c r="B42" s="84"/>
      <c r="C42" s="84"/>
      <c r="D42" s="84"/>
      <c r="E42" s="84"/>
      <c r="F42" s="84"/>
      <c r="G42" s="84"/>
      <c r="H42" s="84"/>
      <c r="I42" s="84"/>
      <c r="J42" s="84"/>
      <c r="K42" s="85"/>
      <c r="L42" s="38"/>
      <c r="M42" s="38"/>
      <c r="N42" s="38"/>
      <c r="O42" s="38"/>
      <c r="P42" s="38"/>
    </row>
    <row r="43" spans="1:16" ht="12.75">
      <c r="A43" s="80" t="s">
        <v>54</v>
      </c>
      <c r="B43" s="81"/>
      <c r="C43" s="81"/>
      <c r="D43" s="81"/>
      <c r="E43" s="81"/>
      <c r="F43" s="81"/>
      <c r="G43" s="81"/>
      <c r="H43" s="81"/>
      <c r="I43" s="82"/>
      <c r="J43" s="38"/>
      <c r="K43" s="38"/>
      <c r="L43" s="38"/>
      <c r="M43" s="38"/>
      <c r="N43" s="38"/>
      <c r="O43" s="38"/>
      <c r="P43" s="38"/>
    </row>
    <row r="44" spans="1:16" ht="12.75">
      <c r="A44" s="38"/>
      <c r="B44" s="43"/>
      <c r="C44" s="38"/>
      <c r="D44" s="38"/>
      <c r="E44" s="38"/>
      <c r="F44" s="38"/>
      <c r="G44" s="38"/>
      <c r="H44" s="38"/>
      <c r="I44" s="38"/>
      <c r="J44" s="38"/>
      <c r="K44" s="38"/>
      <c r="L44" s="38"/>
      <c r="M44" s="38"/>
      <c r="N44" s="38"/>
      <c r="O44" s="38"/>
      <c r="P44" s="38"/>
    </row>
    <row r="45" spans="1:16" ht="12.75">
      <c r="A45" s="38"/>
      <c r="B45" s="43"/>
      <c r="C45" s="38"/>
      <c r="D45" s="38"/>
      <c r="E45" s="38"/>
      <c r="F45" s="38"/>
      <c r="G45" s="38"/>
      <c r="H45" s="38"/>
      <c r="I45" s="38"/>
      <c r="J45" s="38"/>
      <c r="K45" s="38"/>
      <c r="L45" s="38"/>
      <c r="M45" s="38"/>
      <c r="N45" s="38"/>
      <c r="O45" s="38"/>
      <c r="P45" s="38"/>
    </row>
  </sheetData>
  <sheetProtection/>
  <mergeCells count="20">
    <mergeCell ref="B1:G1"/>
    <mergeCell ref="A12:A14"/>
    <mergeCell ref="B12:B14"/>
    <mergeCell ref="C12:C14"/>
    <mergeCell ref="D12:D14"/>
    <mergeCell ref="E12:E14"/>
    <mergeCell ref="B2:G2"/>
    <mergeCell ref="B3:C3"/>
    <mergeCell ref="D7:G7"/>
    <mergeCell ref="E3:F3"/>
    <mergeCell ref="D8:G11"/>
    <mergeCell ref="A43:I43"/>
    <mergeCell ref="A42:K42"/>
    <mergeCell ref="I2:L2"/>
    <mergeCell ref="I7:L9"/>
    <mergeCell ref="I12:L12"/>
    <mergeCell ref="I13:I14"/>
    <mergeCell ref="J13:J14"/>
    <mergeCell ref="K13:K14"/>
    <mergeCell ref="L13:L14"/>
  </mergeCells>
  <printOptions gridLines="1"/>
  <pageMargins left="0.75" right="0.75" top="1" bottom="1" header="0.5" footer="0.5"/>
  <pageSetup blackAndWhite="1" horizontalDpi="600" verticalDpi="600" orientation="landscape" r:id="rId3"/>
  <ignoredErrors>
    <ignoredError sqref="D33:E33"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2009-11-05T22:40:31Z</cp:lastPrinted>
  <dcterms:created xsi:type="dcterms:W3CDTF">2009-10-30T20:24:14Z</dcterms:created>
  <dcterms:modified xsi:type="dcterms:W3CDTF">2020-03-05T18:51:56Z</dcterms:modified>
  <cp:category/>
  <cp:version/>
  <cp:contentType/>
  <cp:contentStatus/>
</cp:coreProperties>
</file>