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90" yWindow="135" windowWidth="22635" windowHeight="8475" activeTab="0"/>
  </bookViews>
  <sheets>
    <sheet name="LPG IC4SLBE" sheetId="1" r:id="rId1"/>
  </sheets>
  <definedNames>
    <definedName name="_xlnm.Print_Area" localSheetId="0">'LPG IC4SLBE'!$A$1:$K$60</definedName>
  </definedNames>
  <calcPr fullCalcOnLoad="1"/>
</workbook>
</file>

<file path=xl/comments1.xml><?xml version="1.0" encoding="utf-8"?>
<comments xmlns="http://schemas.openxmlformats.org/spreadsheetml/2006/main">
  <authors>
    <author>Matthew Cegielski</author>
  </authors>
  <commentList>
    <comment ref="I14" authorId="0">
      <text>
        <r>
          <rPr>
            <b/>
            <sz val="9"/>
            <rFont val="Tahoma"/>
            <family val="2"/>
          </rPr>
          <t>Matthew Cegielski:</t>
        </r>
        <r>
          <rPr>
            <sz val="9"/>
            <rFont val="Tahoma"/>
            <family val="2"/>
          </rPr>
          <t xml:space="preserve">
AP42 2000 C3S2 4SLB</t>
        </r>
      </text>
    </comment>
    <comment ref="K14" authorId="0">
      <text>
        <r>
          <rPr>
            <b/>
            <sz val="9"/>
            <rFont val="Tahoma"/>
            <family val="2"/>
          </rPr>
          <t>Matthew Cegielski:</t>
        </r>
        <r>
          <rPr>
            <sz val="9"/>
            <rFont val="Tahoma"/>
            <family val="2"/>
          </rPr>
          <t xml:space="preserve">
using 1,000 Bhp and convertor values above</t>
        </r>
      </text>
    </comment>
    <comment ref="L16" authorId="0">
      <text>
        <r>
          <rPr>
            <b/>
            <sz val="9"/>
            <rFont val="Tahoma"/>
            <family val="2"/>
          </rPr>
          <t>Matthew Cegielski:</t>
        </r>
        <r>
          <rPr>
            <sz val="9"/>
            <rFont val="Tahoma"/>
            <family val="2"/>
          </rPr>
          <t xml:space="preserve">
Agrees with EE 0.118 lb/MMBtu</t>
        </r>
      </text>
    </comment>
  </commentList>
</comments>
</file>

<file path=xl/sharedStrings.xml><?xml version="1.0" encoding="utf-8"?>
<sst xmlns="http://schemas.openxmlformats.org/spreadsheetml/2006/main" count="77" uniqueCount="76">
  <si>
    <t>Facility:</t>
  </si>
  <si>
    <t>ID#:</t>
  </si>
  <si>
    <t>Project #:</t>
  </si>
  <si>
    <t>CAS#</t>
  </si>
  <si>
    <t>LB/HR</t>
  </si>
  <si>
    <t>LB/YR</t>
  </si>
  <si>
    <t>Applicability</t>
  </si>
  <si>
    <t>Last Update</t>
  </si>
  <si>
    <t>Matthew Cegielski</t>
  </si>
  <si>
    <t>References:</t>
  </si>
  <si>
    <t>Name</t>
  </si>
  <si>
    <t>Author or updater</t>
  </si>
  <si>
    <t>Inputs</t>
  </si>
  <si>
    <t xml:space="preserve">Formula </t>
  </si>
  <si>
    <t>Chlorobenzene</t>
  </si>
  <si>
    <t>Chloroform</t>
  </si>
  <si>
    <t>Vinyl Chloride</t>
  </si>
  <si>
    <t>Acetaldehyde</t>
  </si>
  <si>
    <t>Formaldehyde</t>
  </si>
  <si>
    <t>1,1,2,2-Tetrachloroethane</t>
  </si>
  <si>
    <t>1,1-Dichloroethane</t>
  </si>
  <si>
    <t>1,1,2-Trichloroethane</t>
  </si>
  <si>
    <t>1,2,4-Trimethylbenze</t>
  </si>
  <si>
    <t>1,2-Dichloropropane</t>
  </si>
  <si>
    <t>1,3-Butadiene</t>
  </si>
  <si>
    <t>1,3-Dichloropropene</t>
  </si>
  <si>
    <t>2,2,4-Trimethylpentane</t>
  </si>
  <si>
    <t>2-Methyl naphthalene</t>
  </si>
  <si>
    <t>Acenaphthene</t>
  </si>
  <si>
    <t>Acenaphthylene</t>
  </si>
  <si>
    <t>Acrolein</t>
  </si>
  <si>
    <t>Benzene</t>
  </si>
  <si>
    <t>Benzo[b]fluoranthene</t>
  </si>
  <si>
    <t>Benzo[e]pyrene</t>
  </si>
  <si>
    <t>Benzo[g,h,i]perylene</t>
  </si>
  <si>
    <t>Biphenyl</t>
  </si>
  <si>
    <t>Carbon tetrachloride</t>
  </si>
  <si>
    <t>Chrysene</t>
  </si>
  <si>
    <t>Ethyl benzene</t>
  </si>
  <si>
    <t xml:space="preserve">Ethylene dibromide </t>
  </si>
  <si>
    <t>Fluoranthene</t>
  </si>
  <si>
    <t>Fluorene</t>
  </si>
  <si>
    <t>Methanol</t>
  </si>
  <si>
    <t xml:space="preserve">Methylene chloride </t>
  </si>
  <si>
    <t>Naphthalene</t>
  </si>
  <si>
    <t>PAH</t>
  </si>
  <si>
    <t>Phenanthrene</t>
  </si>
  <si>
    <t>Phenol</t>
  </si>
  <si>
    <t>Pyrene</t>
  </si>
  <si>
    <t>Styrene</t>
  </si>
  <si>
    <t>Toluene</t>
  </si>
  <si>
    <t>Xylene</t>
  </si>
  <si>
    <t>VOC Control %</t>
  </si>
  <si>
    <t>Emission Factor         lbs/ 1,000 gallons</t>
  </si>
  <si>
    <t>LPG-Fired Internal Combustion 4SLB Engine</t>
  </si>
  <si>
    <t>LPG Bhp Fuel Use Convertor</t>
  </si>
  <si>
    <t>Bhp</t>
  </si>
  <si>
    <t>1,000 gal/hr</t>
  </si>
  <si>
    <t xml:space="preserve">Substances </t>
  </si>
  <si>
    <t>LPG usage rate</t>
  </si>
  <si>
    <t>Uncontrolled values based on AP42 and District Policy</t>
  </si>
  <si>
    <t>VOC lb/ MMBtu</t>
  </si>
  <si>
    <t>VOC lb/ MMscf</t>
  </si>
  <si>
    <t>VOC lb/ Bhp-hr</t>
  </si>
  <si>
    <t>VOC g/ Bhp-hr</t>
  </si>
  <si>
    <r>
      <t>* The emission factors derived from Table 3.2-2 (pg. 11), "Uncontrolled Emission Factors For 4-Stroke Lean-Burn Engines"  in July 2000 A</t>
    </r>
    <r>
      <rPr>
        <i/>
        <sz val="10"/>
        <rFont val="Arial"/>
        <family val="2"/>
      </rPr>
      <t xml:space="preserve">P 42, Fifth Edition, Volume I, Chapter 3: Stationary Internal Combustion Sources, Section 2: Natural Gas-Fired Reciprocating Engine </t>
    </r>
    <r>
      <rPr>
        <sz val="10"/>
        <rFont val="Arial"/>
        <family val="2"/>
      </rPr>
      <t>and conversion from NG to LPG using District factors.</t>
    </r>
  </si>
  <si>
    <t>1,000         gal /hr</t>
  </si>
  <si>
    <t>1,000         gal /yr</t>
  </si>
  <si>
    <t xml:space="preserve">Supply the necessary rate in 1,000 gallons. Enter the VOC value in g/bhp-hr. VOC values cannot be greater than uncontrolled value of 0.38881. The VOC control reduction will be calculated in the box below. If unknown, leave as 0.38881.  Emissions are calculated by the multiplication of Fuel Rates and Emission Factors. </t>
  </si>
  <si>
    <t>Use this spreadsheet for LPG or Propane-Fired Internal Combustion 4 Stroke Lean Burn (4SLB) Engine. Entries required in yellow areas, output in gray areas.</t>
  </si>
  <si>
    <r>
      <t>*Conversion factor for HP to Btu/hr is 2.5425E</t>
    </r>
    <r>
      <rPr>
        <vertAlign val="superscript"/>
        <sz val="10"/>
        <rFont val="Arial"/>
        <family val="2"/>
      </rPr>
      <t>3</t>
    </r>
    <r>
      <rPr>
        <sz val="10"/>
        <rFont val="Arial"/>
        <family val="0"/>
      </rPr>
      <t xml:space="preserve">, HHV of LPG is 94,000 Btu/gallon                                 Thermal Efficiency of engine is 0.35                       1,000 gal/hr= Bhp* ((2542.5/(94,000*0.35) /1000) </t>
    </r>
  </si>
  <si>
    <t>Pollutants required for toxic reporting. Current as of update date</t>
  </si>
  <si>
    <t>Ethyl Chloride (Chloroethane)</t>
  </si>
  <si>
    <t>Ethylene dichloride (EDC)</t>
  </si>
  <si>
    <t>Hexane</t>
  </si>
  <si>
    <t>Isobutyraldehyde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</si>
</sst>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000E+00"/>
    <numFmt numFmtId="173" formatCode="#,##0.0"/>
    <numFmt numFmtId="174" formatCode="0.000E+00"/>
    <numFmt numFmtId="175" formatCode="&quot;Yes&quot;;&quot;Yes&quot;;&quot;No&quot;"/>
    <numFmt numFmtId="176" formatCode="&quot;True&quot;;&quot;True&quot;;&quot;False&quot;"/>
    <numFmt numFmtId="177" formatCode="&quot;On&quot;;&quot;On&quot;;&quot;Off&quot;"/>
    <numFmt numFmtId="178" formatCode="[$€-2]\ #,##0.00_);[Red]\([$€-2]\ #,##0.00\)"/>
  </numFmts>
  <fonts count="47">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b/>
      <sz val="14"/>
      <name val="Arial"/>
      <family val="2"/>
    </font>
    <font>
      <b/>
      <sz val="9"/>
      <name val="Arial"/>
      <family val="2"/>
    </font>
    <font>
      <b/>
      <sz val="12"/>
      <name val="Arial"/>
      <family val="2"/>
    </font>
    <font>
      <vertAlign val="superscript"/>
      <sz val="10"/>
      <name val="Arial"/>
      <family val="2"/>
    </font>
    <font>
      <b/>
      <sz val="9"/>
      <name val="Tahoma"/>
      <family val="2"/>
    </font>
    <font>
      <sz val="9"/>
      <name val="Tahoma"/>
      <family val="2"/>
    </font>
    <font>
      <sz val="16"/>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rgb="FFB2B2B2"/>
        <bgColor indexed="64"/>
      </patternFill>
    </fill>
    <fill>
      <patternFill patternType="solid">
        <fgColor rgb="FF0070C0"/>
        <bgColor indexed="64"/>
      </patternFill>
    </fill>
    <fill>
      <patternFill patternType="solid">
        <fgColor rgb="FF00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color indexed="63"/>
      </right>
      <top>
        <color indexed="63"/>
      </top>
      <bottom style="double"/>
    </border>
    <border>
      <left style="medium"/>
      <right style="medium"/>
      <top style="double"/>
      <bottom style="medium"/>
    </border>
    <border>
      <left>
        <color indexed="63"/>
      </left>
      <right>
        <color indexed="63"/>
      </right>
      <top>
        <color indexed="63"/>
      </top>
      <bottom style="medium"/>
    </border>
    <border>
      <left style="medium"/>
      <right style="medium"/>
      <top style="medium"/>
      <bottom style="medium"/>
    </border>
    <border>
      <left>
        <color indexed="63"/>
      </left>
      <right style="medium"/>
      <top>
        <color indexed="63"/>
      </top>
      <bottom style="medium"/>
    </border>
    <border>
      <left style="thin"/>
      <right style="thin"/>
      <top style="thin"/>
      <bottom style="thin"/>
    </border>
    <border>
      <left style="medium"/>
      <right>
        <color indexed="63"/>
      </right>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30">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11" xfId="0" applyFont="1" applyBorder="1" applyAlignment="1">
      <alignment/>
    </xf>
    <xf numFmtId="0" fontId="3" fillId="0" borderId="12" xfId="0" applyFont="1" applyBorder="1" applyAlignment="1">
      <alignment/>
    </xf>
    <xf numFmtId="0" fontId="3" fillId="0" borderId="0" xfId="0" applyFont="1" applyBorder="1" applyAlignment="1">
      <alignment horizontal="center" wrapText="1"/>
    </xf>
    <xf numFmtId="0" fontId="3" fillId="0" borderId="11" xfId="0" applyFont="1" applyBorder="1" applyAlignment="1">
      <alignment wrapText="1"/>
    </xf>
    <xf numFmtId="0" fontId="0" fillId="0" borderId="0" xfId="0" applyAlignment="1">
      <alignment horizontal="center"/>
    </xf>
    <xf numFmtId="0" fontId="0" fillId="0" borderId="0" xfId="0" applyFill="1" applyBorder="1" applyAlignment="1">
      <alignment/>
    </xf>
    <xf numFmtId="0" fontId="4" fillId="0" borderId="13" xfId="0" applyFont="1" applyBorder="1" applyAlignment="1">
      <alignment/>
    </xf>
    <xf numFmtId="0" fontId="4" fillId="0" borderId="14" xfId="0" applyFont="1" applyBorder="1" applyAlignment="1">
      <alignment/>
    </xf>
    <xf numFmtId="0" fontId="0" fillId="0" borderId="15" xfId="0" applyBorder="1" applyAlignment="1">
      <alignment/>
    </xf>
    <xf numFmtId="0" fontId="3" fillId="0" borderId="0" xfId="0" applyFont="1" applyBorder="1" applyAlignment="1">
      <alignment wrapText="1"/>
    </xf>
    <xf numFmtId="0" fontId="3" fillId="0" borderId="16" xfId="0" applyFont="1" applyBorder="1" applyAlignment="1">
      <alignment wrapText="1"/>
    </xf>
    <xf numFmtId="0" fontId="3" fillId="0" borderId="17" xfId="0" applyFont="1" applyBorder="1" applyAlignment="1">
      <alignment horizontal="center" wrapText="1"/>
    </xf>
    <xf numFmtId="11" fontId="0" fillId="0" borderId="17" xfId="0" applyNumberFormat="1" applyBorder="1" applyAlignment="1">
      <alignment/>
    </xf>
    <xf numFmtId="0" fontId="0" fillId="0" borderId="17" xfId="0" applyBorder="1" applyAlignment="1">
      <alignment/>
    </xf>
    <xf numFmtId="0" fontId="0" fillId="0" borderId="18" xfId="0" applyBorder="1" applyAlignment="1">
      <alignment/>
    </xf>
    <xf numFmtId="0" fontId="3" fillId="0" borderId="19" xfId="0" applyFont="1" applyBorder="1" applyAlignment="1">
      <alignment horizontal="left" wrapText="1"/>
    </xf>
    <xf numFmtId="0" fontId="0" fillId="33" borderId="0" xfId="0" applyFill="1" applyBorder="1" applyAlignment="1">
      <alignment/>
    </xf>
    <xf numFmtId="0" fontId="0" fillId="33" borderId="20" xfId="0" applyFill="1" applyBorder="1" applyAlignment="1">
      <alignment/>
    </xf>
    <xf numFmtId="0" fontId="3" fillId="0" borderId="21" xfId="0" applyFont="1" applyBorder="1" applyAlignment="1">
      <alignment/>
    </xf>
    <xf numFmtId="0" fontId="3" fillId="0" borderId="13" xfId="0" applyFont="1" applyBorder="1" applyAlignment="1">
      <alignment horizontal="center" vertical="center"/>
    </xf>
    <xf numFmtId="0" fontId="5" fillId="0" borderId="0" xfId="0" applyFont="1" applyAlignment="1">
      <alignment/>
    </xf>
    <xf numFmtId="11" fontId="0" fillId="0" borderId="0" xfId="0" applyNumberFormat="1" applyFill="1" applyBorder="1" applyAlignment="1">
      <alignment/>
    </xf>
    <xf numFmtId="11" fontId="0" fillId="0" borderId="0" xfId="0" applyNumberFormat="1" applyBorder="1" applyAlignment="1">
      <alignment horizontal="center"/>
    </xf>
    <xf numFmtId="11" fontId="0" fillId="34" borderId="0" xfId="0" applyNumberFormat="1" applyFill="1" applyBorder="1" applyAlignment="1">
      <alignment horizontal="center"/>
    </xf>
    <xf numFmtId="11" fontId="0" fillId="0" borderId="0" xfId="0" applyNumberFormat="1" applyFont="1" applyFill="1" applyBorder="1" applyAlignment="1">
      <alignment horizontal="center"/>
    </xf>
    <xf numFmtId="11" fontId="0" fillId="34" borderId="22" xfId="0" applyNumberFormat="1" applyFill="1" applyBorder="1" applyAlignment="1">
      <alignment horizontal="center"/>
    </xf>
    <xf numFmtId="0" fontId="0" fillId="0" borderId="0" xfId="0" applyFill="1" applyBorder="1" applyAlignment="1">
      <alignment/>
    </xf>
    <xf numFmtId="0" fontId="0" fillId="0" borderId="0" xfId="0" applyNumberFormat="1" applyFill="1" applyBorder="1" applyAlignment="1">
      <alignment horizontal="center"/>
    </xf>
    <xf numFmtId="0" fontId="3" fillId="0" borderId="11" xfId="0" applyFont="1" applyBorder="1" applyAlignment="1">
      <alignment horizontal="left" wrapText="1"/>
    </xf>
    <xf numFmtId="0" fontId="0" fillId="0" borderId="23" xfId="0" applyFont="1" applyFill="1" applyBorder="1" applyAlignment="1">
      <alignment/>
    </xf>
    <xf numFmtId="11" fontId="0" fillId="34" borderId="10" xfId="0" applyNumberFormat="1" applyFill="1" applyBorder="1" applyAlignment="1">
      <alignment horizontal="center"/>
    </xf>
    <xf numFmtId="11" fontId="0" fillId="34" borderId="24" xfId="0" applyNumberFormat="1" applyFill="1" applyBorder="1" applyAlignment="1">
      <alignment horizontal="center"/>
    </xf>
    <xf numFmtId="11" fontId="0" fillId="34" borderId="10" xfId="0" applyNumberFormat="1" applyFill="1" applyBorder="1" applyAlignment="1">
      <alignment horizontal="center" wrapText="1"/>
    </xf>
    <xf numFmtId="11" fontId="0" fillId="0" borderId="0" xfId="0" applyNumberFormat="1" applyFont="1" applyBorder="1" applyAlignment="1">
      <alignment horizontal="center" wrapText="1"/>
    </xf>
    <xf numFmtId="11" fontId="0" fillId="34" borderId="0" xfId="0" applyNumberFormat="1" applyFont="1" applyFill="1" applyBorder="1" applyAlignment="1">
      <alignment horizontal="center" wrapText="1"/>
    </xf>
    <xf numFmtId="11" fontId="0" fillId="34" borderId="0" xfId="0" applyNumberFormat="1" applyFont="1" applyFill="1" applyBorder="1" applyAlignment="1">
      <alignment horizontal="center"/>
    </xf>
    <xf numFmtId="0" fontId="3" fillId="0" borderId="0" xfId="0" applyFont="1" applyAlignment="1">
      <alignment/>
    </xf>
    <xf numFmtId="0" fontId="3" fillId="0" borderId="0" xfId="0" applyFont="1" applyAlignment="1">
      <alignment horizontal="center"/>
    </xf>
    <xf numFmtId="11" fontId="0" fillId="0" borderId="22" xfId="0" applyNumberFormat="1" applyFont="1" applyFill="1" applyBorder="1" applyAlignment="1">
      <alignment horizontal="center"/>
    </xf>
    <xf numFmtId="11" fontId="0" fillId="0" borderId="10" xfId="0" applyNumberFormat="1" applyBorder="1" applyAlignment="1">
      <alignment/>
    </xf>
    <xf numFmtId="0" fontId="3" fillId="35" borderId="11" xfId="0" applyFont="1" applyFill="1" applyBorder="1" applyAlignment="1">
      <alignment horizontal="left" wrapText="1"/>
    </xf>
    <xf numFmtId="0" fontId="3" fillId="35" borderId="0" xfId="0" applyFont="1" applyFill="1" applyBorder="1" applyAlignment="1">
      <alignment horizontal="center" wrapText="1"/>
    </xf>
    <xf numFmtId="0" fontId="3" fillId="35" borderId="11" xfId="0" applyFont="1" applyFill="1" applyBorder="1" applyAlignment="1">
      <alignment wrapText="1"/>
    </xf>
    <xf numFmtId="0" fontId="0" fillId="0" borderId="11" xfId="0" applyBorder="1" applyAlignment="1">
      <alignment/>
    </xf>
    <xf numFmtId="0" fontId="0" fillId="0" borderId="10" xfId="0" applyBorder="1" applyAlignment="1">
      <alignment wrapText="1"/>
    </xf>
    <xf numFmtId="0" fontId="0" fillId="33" borderId="13" xfId="0" applyNumberFormat="1" applyFill="1" applyBorder="1" applyAlignment="1">
      <alignment horizontal="center"/>
    </xf>
    <xf numFmtId="11" fontId="0" fillId="33" borderId="23" xfId="0" applyNumberFormat="1" applyFill="1" applyBorder="1" applyAlignment="1">
      <alignment horizontal="center"/>
    </xf>
    <xf numFmtId="0" fontId="0" fillId="0" borderId="25" xfId="0" applyBorder="1" applyAlignment="1">
      <alignment horizontal="center"/>
    </xf>
    <xf numFmtId="0" fontId="0" fillId="0" borderId="25" xfId="0" applyBorder="1" applyAlignment="1">
      <alignment horizontal="center" wrapText="1"/>
    </xf>
    <xf numFmtId="173" fontId="0" fillId="33" borderId="25" xfId="0" applyNumberFormat="1" applyFill="1" applyBorder="1" applyAlignment="1">
      <alignment horizontal="center"/>
    </xf>
    <xf numFmtId="172" fontId="0" fillId="34" borderId="25" xfId="0" applyNumberFormat="1" applyFill="1" applyBorder="1" applyAlignment="1">
      <alignment horizontal="center"/>
    </xf>
    <xf numFmtId="0" fontId="0" fillId="0" borderId="23" xfId="0" applyFont="1" applyBorder="1" applyAlignment="1">
      <alignment/>
    </xf>
    <xf numFmtId="0" fontId="0" fillId="33" borderId="23" xfId="0" applyNumberFormat="1" applyFill="1" applyBorder="1" applyAlignment="1">
      <alignment horizontal="center" vertical="center"/>
    </xf>
    <xf numFmtId="2" fontId="0" fillId="36" borderId="15" xfId="57" applyNumberFormat="1" applyFill="1" applyBorder="1" applyAlignment="1">
      <alignment horizontal="center"/>
      <protection/>
    </xf>
    <xf numFmtId="0" fontId="0" fillId="0" borderId="25" xfId="0" applyBorder="1" applyAlignment="1">
      <alignment horizontal="center" vertical="center"/>
    </xf>
    <xf numFmtId="174" fontId="0" fillId="0" borderId="25" xfId="0" applyNumberFormat="1" applyBorder="1" applyAlignment="1">
      <alignment/>
    </xf>
    <xf numFmtId="174" fontId="0" fillId="0" borderId="25" xfId="0" applyNumberFormat="1" applyBorder="1" applyAlignment="1">
      <alignment horizontal="center" vertical="center"/>
    </xf>
    <xf numFmtId="0" fontId="0" fillId="37" borderId="0" xfId="0" applyFill="1" applyAlignment="1">
      <alignment/>
    </xf>
    <xf numFmtId="0" fontId="0" fillId="37" borderId="0" xfId="0" applyFill="1" applyBorder="1" applyAlignment="1">
      <alignment/>
    </xf>
    <xf numFmtId="0" fontId="3" fillId="0" borderId="26" xfId="0" applyFont="1" applyBorder="1" applyAlignment="1">
      <alignment vertical="center" wrapText="1"/>
    </xf>
    <xf numFmtId="0" fontId="3" fillId="0" borderId="22" xfId="0" applyFont="1" applyBorder="1" applyAlignment="1">
      <alignment horizontal="center" vertical="center" wrapText="1"/>
    </xf>
    <xf numFmtId="0" fontId="3" fillId="37" borderId="0" xfId="0" applyFont="1" applyFill="1" applyBorder="1" applyAlignment="1">
      <alignment wrapText="1"/>
    </xf>
    <xf numFmtId="0" fontId="3" fillId="37" borderId="0" xfId="0" applyFont="1" applyFill="1" applyBorder="1" applyAlignment="1">
      <alignment horizontal="center" wrapText="1"/>
    </xf>
    <xf numFmtId="11" fontId="0" fillId="37" borderId="0" xfId="0" applyNumberFormat="1" applyFill="1" applyBorder="1" applyAlignment="1">
      <alignment/>
    </xf>
    <xf numFmtId="0" fontId="0" fillId="37" borderId="0" xfId="0" applyFill="1" applyAlignment="1">
      <alignment horizontal="center"/>
    </xf>
    <xf numFmtId="0" fontId="5" fillId="0" borderId="27" xfId="0" applyFont="1" applyBorder="1" applyAlignment="1">
      <alignment horizontal="center" wrapText="1"/>
    </xf>
    <xf numFmtId="0" fontId="5" fillId="0" borderId="28" xfId="0" applyFont="1" applyBorder="1" applyAlignment="1">
      <alignment horizontal="center"/>
    </xf>
    <xf numFmtId="0" fontId="5" fillId="0" borderId="29" xfId="0" applyFont="1" applyBorder="1" applyAlignment="1">
      <alignment horizontal="center"/>
    </xf>
    <xf numFmtId="0" fontId="0" fillId="35" borderId="30" xfId="0" applyFont="1" applyFill="1" applyBorder="1" applyAlignment="1">
      <alignment wrapText="1"/>
    </xf>
    <xf numFmtId="0" fontId="0" fillId="35" borderId="31" xfId="0" applyFill="1" applyBorder="1" applyAlignment="1">
      <alignment/>
    </xf>
    <xf numFmtId="0" fontId="0" fillId="35" borderId="32" xfId="0" applyFill="1" applyBorder="1" applyAlignment="1">
      <alignment/>
    </xf>
    <xf numFmtId="0" fontId="0" fillId="0" borderId="30" xfId="0" applyFont="1" applyBorder="1" applyAlignment="1">
      <alignment wrapText="1"/>
    </xf>
    <xf numFmtId="0" fontId="0" fillId="0" borderId="31" xfId="0" applyFont="1" applyBorder="1" applyAlignment="1">
      <alignment/>
    </xf>
    <xf numFmtId="0" fontId="0" fillId="0" borderId="32" xfId="0" applyFont="1" applyBorder="1" applyAlignment="1">
      <alignment/>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0" xfId="0" applyFont="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6" xfId="0" applyFont="1" applyBorder="1" applyAlignment="1">
      <alignment horizontal="center" vertical="center" wrapText="1"/>
    </xf>
    <xf numFmtId="0" fontId="0" fillId="0" borderId="37" xfId="0" applyBorder="1" applyAlignment="1">
      <alignment horizontal="center" vertical="center" wrapText="1"/>
    </xf>
    <xf numFmtId="0" fontId="7" fillId="0" borderId="22" xfId="0" applyFont="1" applyBorder="1" applyAlignment="1">
      <alignment horizontal="center"/>
    </xf>
    <xf numFmtId="0" fontId="7" fillId="0" borderId="22" xfId="0" applyFont="1" applyBorder="1" applyAlignment="1">
      <alignment/>
    </xf>
    <xf numFmtId="0" fontId="7" fillId="0" borderId="24" xfId="0" applyFont="1" applyBorder="1" applyAlignment="1">
      <alignment/>
    </xf>
    <xf numFmtId="0" fontId="3" fillId="0" borderId="36" xfId="0" applyFont="1" applyBorder="1" applyAlignment="1">
      <alignment horizontal="center" wrapText="1"/>
    </xf>
    <xf numFmtId="0" fontId="0" fillId="0" borderId="38" xfId="0" applyBorder="1" applyAlignment="1">
      <alignment wrapText="1"/>
    </xf>
    <xf numFmtId="0" fontId="0" fillId="0" borderId="37" xfId="0" applyBorder="1" applyAlignment="1">
      <alignment wrapText="1"/>
    </xf>
    <xf numFmtId="0" fontId="0" fillId="0" borderId="38" xfId="0" applyBorder="1" applyAlignment="1">
      <alignment horizontal="center" wrapText="1"/>
    </xf>
    <xf numFmtId="0" fontId="0" fillId="0" borderId="37" xfId="0" applyBorder="1" applyAlignment="1">
      <alignment horizontal="center" wrapText="1"/>
    </xf>
    <xf numFmtId="0" fontId="6" fillId="0" borderId="36" xfId="0" applyFont="1" applyBorder="1" applyAlignment="1">
      <alignment horizontal="center" wrapText="1"/>
    </xf>
    <xf numFmtId="0" fontId="6" fillId="0" borderId="38" xfId="0" applyFont="1" applyBorder="1" applyAlignment="1">
      <alignment horizontal="center" wrapText="1"/>
    </xf>
    <xf numFmtId="0" fontId="6" fillId="0" borderId="37" xfId="0" applyFont="1" applyBorder="1" applyAlignment="1">
      <alignment horizontal="center" wrapText="1"/>
    </xf>
    <xf numFmtId="0" fontId="3" fillId="0" borderId="38" xfId="0" applyFont="1" applyBorder="1" applyAlignment="1">
      <alignment horizontal="center" wrapText="1"/>
    </xf>
    <xf numFmtId="0" fontId="3" fillId="0" borderId="37" xfId="0" applyFont="1" applyBorder="1" applyAlignment="1">
      <alignment horizontal="center" wrapText="1"/>
    </xf>
    <xf numFmtId="0" fontId="3" fillId="0" borderId="39" xfId="0" applyFont="1" applyFill="1" applyBorder="1" applyAlignment="1">
      <alignment horizontal="center" wrapText="1"/>
    </xf>
    <xf numFmtId="0" fontId="0" fillId="0" borderId="40" xfId="0" applyBorder="1" applyAlignment="1">
      <alignment horizontal="center" wrapText="1"/>
    </xf>
    <xf numFmtId="0" fontId="0" fillId="0" borderId="41" xfId="0" applyBorder="1" applyAlignment="1">
      <alignment horizontal="center" wrapText="1"/>
    </xf>
    <xf numFmtId="0" fontId="0" fillId="0" borderId="14" xfId="0" applyFont="1"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35" borderId="14" xfId="0" applyFill="1" applyBorder="1" applyAlignment="1">
      <alignment horizontal="center"/>
    </xf>
    <xf numFmtId="0" fontId="0" fillId="0" borderId="14" xfId="0" applyBorder="1" applyAlignment="1">
      <alignment/>
    </xf>
    <xf numFmtId="0" fontId="0" fillId="0" borderId="34" xfId="0" applyBorder="1" applyAlignment="1">
      <alignment horizontal="center"/>
    </xf>
    <xf numFmtId="0" fontId="0" fillId="0" borderId="35"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26"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171" fontId="0" fillId="35" borderId="14" xfId="0" applyNumberFormat="1" applyFill="1" applyBorder="1" applyAlignment="1">
      <alignment horizontal="center"/>
    </xf>
    <xf numFmtId="0" fontId="0" fillId="0" borderId="21" xfId="0" applyFont="1" applyBorder="1" applyAlignment="1">
      <alignment horizontal="center" vertical="center" wrapText="1"/>
    </xf>
    <xf numFmtId="0" fontId="3" fillId="38" borderId="0" xfId="0" applyFont="1" applyFill="1" applyBorder="1" applyAlignment="1">
      <alignment horizontal="left" wrapText="1"/>
    </xf>
    <xf numFmtId="0" fontId="3" fillId="38" borderId="0" xfId="0" applyFont="1" applyFill="1" applyBorder="1" applyAlignment="1">
      <alignment horizontal="center" wrapText="1"/>
    </xf>
    <xf numFmtId="0" fontId="3" fillId="0" borderId="0" xfId="57" applyFont="1">
      <alignment/>
      <protection/>
    </xf>
    <xf numFmtId="0" fontId="3" fillId="0" borderId="0" xfId="57" applyFont="1" applyAlignment="1">
      <alignment horizontal="center"/>
      <protection/>
    </xf>
    <xf numFmtId="0" fontId="3" fillId="38" borderId="11" xfId="0" applyFont="1" applyFill="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3"/>
  <sheetViews>
    <sheetView tabSelected="1" zoomScale="130" zoomScaleNormal="130" zoomScalePageLayoutView="0" workbookViewId="0" topLeftCell="A1">
      <selection activeCell="B4" sqref="B4"/>
    </sheetView>
  </sheetViews>
  <sheetFormatPr defaultColWidth="9.140625" defaultRowHeight="12.75"/>
  <cols>
    <col min="1" max="1" width="29.00390625" style="0" customWidth="1"/>
    <col min="2" max="2" width="11.7109375" style="7" customWidth="1"/>
    <col min="3" max="5" width="11.7109375" style="0" customWidth="1"/>
    <col min="6" max="6" width="10.8515625" style="0" customWidth="1"/>
    <col min="7" max="7" width="27.00390625" style="0" customWidth="1"/>
    <col min="8" max="17" width="10.7109375" style="0" customWidth="1"/>
  </cols>
  <sheetData>
    <row r="1" spans="1:17" ht="18.75" thickBot="1">
      <c r="A1" s="23" t="s">
        <v>10</v>
      </c>
      <c r="B1" s="94" t="s">
        <v>54</v>
      </c>
      <c r="C1" s="95"/>
      <c r="D1" s="95"/>
      <c r="E1" s="95"/>
      <c r="F1" s="95"/>
      <c r="G1" s="96"/>
      <c r="H1" s="60"/>
      <c r="I1" s="60"/>
      <c r="J1" s="60"/>
      <c r="K1" s="60"/>
      <c r="L1" s="60"/>
      <c r="M1" s="60"/>
      <c r="N1" s="60"/>
      <c r="O1" s="60"/>
      <c r="P1" s="60"/>
      <c r="Q1" s="60"/>
    </row>
    <row r="2" spans="1:17" ht="33.75" customHeight="1" thickBot="1">
      <c r="A2" s="22" t="s">
        <v>6</v>
      </c>
      <c r="B2" s="110" t="s">
        <v>69</v>
      </c>
      <c r="C2" s="111"/>
      <c r="D2" s="111"/>
      <c r="E2" s="111"/>
      <c r="F2" s="111"/>
      <c r="G2" s="112"/>
      <c r="H2" s="60"/>
      <c r="I2" s="77" t="s">
        <v>55</v>
      </c>
      <c r="J2" s="78"/>
      <c r="K2" s="78"/>
      <c r="L2" s="79"/>
      <c r="M2" s="60"/>
      <c r="N2" s="60"/>
      <c r="O2" s="60"/>
      <c r="P2" s="60"/>
      <c r="Q2" s="60"/>
    </row>
    <row r="3" spans="1:17" ht="13.5" thickBot="1">
      <c r="A3" s="9" t="s">
        <v>11</v>
      </c>
      <c r="B3" s="113" t="s">
        <v>8</v>
      </c>
      <c r="C3" s="114"/>
      <c r="D3" s="10" t="s">
        <v>7</v>
      </c>
      <c r="E3" s="123">
        <v>43886</v>
      </c>
      <c r="F3" s="123"/>
      <c r="G3" s="11"/>
      <c r="H3" s="60"/>
      <c r="I3" s="46"/>
      <c r="J3" s="1"/>
      <c r="K3" s="1"/>
      <c r="L3" s="2"/>
      <c r="M3" s="60"/>
      <c r="N3" s="60"/>
      <c r="O3" s="60"/>
      <c r="P3" s="60"/>
      <c r="Q3" s="60"/>
    </row>
    <row r="4" spans="1:17" ht="25.5">
      <c r="A4" s="3" t="s">
        <v>0</v>
      </c>
      <c r="B4" s="19"/>
      <c r="C4" s="19"/>
      <c r="D4" s="19"/>
      <c r="E4" s="8"/>
      <c r="F4" s="8"/>
      <c r="G4" s="2"/>
      <c r="H4" s="60"/>
      <c r="I4" s="46"/>
      <c r="J4" s="50" t="s">
        <v>56</v>
      </c>
      <c r="K4" s="51" t="s">
        <v>57</v>
      </c>
      <c r="L4" s="47"/>
      <c r="M4" s="60"/>
      <c r="N4" s="60"/>
      <c r="O4" s="60"/>
      <c r="P4" s="60"/>
      <c r="Q4" s="60"/>
    </row>
    <row r="5" spans="1:17" ht="12.75">
      <c r="A5" s="3" t="s">
        <v>1</v>
      </c>
      <c r="B5" s="19"/>
      <c r="C5" s="19"/>
      <c r="D5" s="19"/>
      <c r="F5" s="1"/>
      <c r="G5" s="2"/>
      <c r="H5" s="60"/>
      <c r="I5" s="46"/>
      <c r="J5" s="52">
        <v>100</v>
      </c>
      <c r="K5" s="53">
        <f>(J5*2542.5/(94000*0.35))/1000</f>
        <v>0.007727963525835866</v>
      </c>
      <c r="L5" s="42"/>
      <c r="M5" s="60"/>
      <c r="N5" s="60"/>
      <c r="O5" s="60"/>
      <c r="P5" s="60"/>
      <c r="Q5" s="60"/>
    </row>
    <row r="6" spans="1:17" ht="13.5" thickBot="1">
      <c r="A6" s="4" t="s">
        <v>2</v>
      </c>
      <c r="B6" s="20"/>
      <c r="C6" s="20"/>
      <c r="D6" s="19"/>
      <c r="F6" s="1"/>
      <c r="G6" s="2"/>
      <c r="H6" s="60"/>
      <c r="I6" s="46"/>
      <c r="J6" s="1"/>
      <c r="K6" s="1"/>
      <c r="L6" s="2"/>
      <c r="M6" s="60"/>
      <c r="N6" s="60"/>
      <c r="O6" s="60"/>
      <c r="P6" s="60"/>
      <c r="Q6" s="60"/>
    </row>
    <row r="7" spans="1:17" ht="27" thickBot="1" thickTop="1">
      <c r="A7" s="21" t="s">
        <v>12</v>
      </c>
      <c r="B7" s="124" t="s">
        <v>66</v>
      </c>
      <c r="C7" s="124" t="s">
        <v>67</v>
      </c>
      <c r="D7" s="68" t="s">
        <v>13</v>
      </c>
      <c r="E7" s="69"/>
      <c r="F7" s="69"/>
      <c r="G7" s="70"/>
      <c r="H7" s="61"/>
      <c r="I7" s="80" t="s">
        <v>70</v>
      </c>
      <c r="J7" s="81"/>
      <c r="K7" s="81"/>
      <c r="L7" s="82"/>
      <c r="M7" s="60"/>
      <c r="N7" s="60"/>
      <c r="O7" s="60"/>
      <c r="P7" s="60"/>
      <c r="Q7" s="60"/>
    </row>
    <row r="8" spans="1:17" ht="13.5" thickBot="1">
      <c r="A8" s="54" t="s">
        <v>59</v>
      </c>
      <c r="B8" s="49">
        <v>1</v>
      </c>
      <c r="C8" s="48">
        <v>100</v>
      </c>
      <c r="D8" s="80" t="s">
        <v>68</v>
      </c>
      <c r="E8" s="115"/>
      <c r="F8" s="115"/>
      <c r="G8" s="116"/>
      <c r="H8" s="60"/>
      <c r="I8" s="83"/>
      <c r="J8" s="84"/>
      <c r="K8" s="84"/>
      <c r="L8" s="85"/>
      <c r="M8" s="60"/>
      <c r="N8" s="60"/>
      <c r="O8" s="60"/>
      <c r="P8" s="60"/>
      <c r="Q8" s="60"/>
    </row>
    <row r="9" spans="1:17" ht="13.5" customHeight="1" thickBot="1">
      <c r="A9" s="32" t="s">
        <v>64</v>
      </c>
      <c r="B9" s="55">
        <v>0.38881</v>
      </c>
      <c r="C9" s="30"/>
      <c r="D9" s="117"/>
      <c r="E9" s="118"/>
      <c r="F9" s="118"/>
      <c r="G9" s="119"/>
      <c r="H9" s="60"/>
      <c r="I9" s="86"/>
      <c r="J9" s="87"/>
      <c r="K9" s="87"/>
      <c r="L9" s="88"/>
      <c r="M9" s="60"/>
      <c r="N9" s="60"/>
      <c r="O9" s="60"/>
      <c r="P9" s="60"/>
      <c r="Q9" s="60"/>
    </row>
    <row r="10" spans="1:17" ht="13.5" thickBot="1">
      <c r="A10" s="32" t="s">
        <v>52</v>
      </c>
      <c r="B10" s="56">
        <f>((L16-B9)/L16)*100</f>
        <v>0.0024868577289707504</v>
      </c>
      <c r="C10" s="30"/>
      <c r="D10" s="117"/>
      <c r="E10" s="118"/>
      <c r="F10" s="118"/>
      <c r="G10" s="119"/>
      <c r="H10" s="60"/>
      <c r="I10" s="60"/>
      <c r="J10" s="60"/>
      <c r="K10" s="60"/>
      <c r="L10" s="60"/>
      <c r="M10" s="60"/>
      <c r="N10" s="60"/>
      <c r="O10" s="60"/>
      <c r="P10" s="60"/>
      <c r="Q10" s="60"/>
    </row>
    <row r="11" spans="4:17" ht="12.75">
      <c r="D11" s="117"/>
      <c r="E11" s="118"/>
      <c r="F11" s="118"/>
      <c r="G11" s="119"/>
      <c r="H11" s="60"/>
      <c r="I11" s="60"/>
      <c r="J11" s="60"/>
      <c r="K11" s="60"/>
      <c r="L11" s="60"/>
      <c r="M11" s="60"/>
      <c r="N11" s="60"/>
      <c r="O11" s="60"/>
      <c r="P11" s="60"/>
      <c r="Q11" s="60"/>
    </row>
    <row r="12" spans="1:17" ht="17.25" customHeight="1" thickBot="1">
      <c r="A12" s="29"/>
      <c r="B12" s="24"/>
      <c r="C12" s="30"/>
      <c r="D12" s="120"/>
      <c r="E12" s="121"/>
      <c r="F12" s="121"/>
      <c r="G12" s="122"/>
      <c r="H12" s="60"/>
      <c r="I12" s="60"/>
      <c r="J12" s="60"/>
      <c r="K12" s="60"/>
      <c r="L12" s="60"/>
      <c r="M12" s="60"/>
      <c r="N12" s="60"/>
      <c r="O12" s="60"/>
      <c r="P12" s="60"/>
      <c r="Q12" s="60"/>
    </row>
    <row r="13" spans="1:17" ht="26.25" customHeight="1">
      <c r="A13" s="97" t="s">
        <v>58</v>
      </c>
      <c r="B13" s="97" t="s">
        <v>3</v>
      </c>
      <c r="C13" s="102" t="s">
        <v>53</v>
      </c>
      <c r="D13" s="97" t="s">
        <v>4</v>
      </c>
      <c r="E13" s="107" t="s">
        <v>5</v>
      </c>
      <c r="F13" s="60"/>
      <c r="G13" s="60"/>
      <c r="H13" s="60"/>
      <c r="I13" s="89" t="s">
        <v>60</v>
      </c>
      <c r="J13" s="90"/>
      <c r="K13" s="90"/>
      <c r="L13" s="91"/>
      <c r="M13" s="60"/>
      <c r="N13" s="60"/>
      <c r="O13" s="60"/>
      <c r="P13" s="60"/>
      <c r="Q13" s="60"/>
    </row>
    <row r="14" spans="1:17" ht="13.5" customHeight="1">
      <c r="A14" s="98"/>
      <c r="B14" s="100"/>
      <c r="C14" s="103"/>
      <c r="D14" s="105"/>
      <c r="E14" s="108"/>
      <c r="F14" s="60"/>
      <c r="G14" s="60"/>
      <c r="H14" s="60"/>
      <c r="I14" s="92" t="s">
        <v>61</v>
      </c>
      <c r="J14" s="92" t="s">
        <v>62</v>
      </c>
      <c r="K14" s="92" t="s">
        <v>63</v>
      </c>
      <c r="L14" s="92" t="s">
        <v>64</v>
      </c>
      <c r="M14" s="60"/>
      <c r="N14" s="60"/>
      <c r="O14" s="60"/>
      <c r="P14" s="60"/>
      <c r="Q14" s="60"/>
    </row>
    <row r="15" spans="1:17" ht="24.75" customHeight="1">
      <c r="A15" s="99"/>
      <c r="B15" s="101"/>
      <c r="C15" s="104"/>
      <c r="D15" s="106"/>
      <c r="E15" s="109"/>
      <c r="F15" s="60"/>
      <c r="G15" s="60"/>
      <c r="H15" s="60"/>
      <c r="I15" s="93"/>
      <c r="J15" s="93"/>
      <c r="K15" s="93"/>
      <c r="L15" s="93"/>
      <c r="M15" s="60"/>
      <c r="N15" s="60"/>
      <c r="O15" s="60"/>
      <c r="P15" s="60"/>
      <c r="Q15" s="60"/>
    </row>
    <row r="16" spans="1:17" ht="12" customHeight="1">
      <c r="A16" s="18" t="s">
        <v>19</v>
      </c>
      <c r="B16" s="14">
        <v>79345</v>
      </c>
      <c r="C16" s="36">
        <v>0.0037600000000000003</v>
      </c>
      <c r="D16" s="37">
        <f>((100-$B$10)/100)*$B$8*C16</f>
        <v>0.003759906494149391</v>
      </c>
      <c r="E16" s="35">
        <f>((100-$B$10)/100)*$C$8*C16</f>
        <v>0.3759906494149391</v>
      </c>
      <c r="F16" s="60"/>
      <c r="G16" s="60"/>
      <c r="H16" s="60"/>
      <c r="I16" s="57">
        <v>0.118</v>
      </c>
      <c r="J16" s="58">
        <f>I16*1000</f>
        <v>118</v>
      </c>
      <c r="K16" s="59">
        <f>(J16*0.00726429)/1000</f>
        <v>0.00085718622</v>
      </c>
      <c r="L16" s="57">
        <f>K16*453.6</f>
        <v>0.388819669392</v>
      </c>
      <c r="M16" s="60"/>
      <c r="N16" s="60"/>
      <c r="O16" s="60"/>
      <c r="P16" s="60"/>
      <c r="Q16" s="60"/>
    </row>
    <row r="17" spans="1:17" ht="12" customHeight="1">
      <c r="A17" s="31" t="s">
        <v>21</v>
      </c>
      <c r="B17" s="5">
        <v>79005</v>
      </c>
      <c r="C17" s="36">
        <v>0.0029892</v>
      </c>
      <c r="D17" s="37">
        <f>((100-$B$10)/100)*$B$8*C17</f>
        <v>0.002989125662848766</v>
      </c>
      <c r="E17" s="35">
        <f>((100-$B$10)/100)*$C$8*C17</f>
        <v>0.29891256628487656</v>
      </c>
      <c r="F17" s="60"/>
      <c r="G17" s="60"/>
      <c r="H17" s="60"/>
      <c r="I17" s="60"/>
      <c r="J17" s="60"/>
      <c r="K17" s="60"/>
      <c r="L17" s="60"/>
      <c r="M17" s="60"/>
      <c r="N17" s="60"/>
      <c r="O17" s="60"/>
      <c r="P17" s="60"/>
      <c r="Q17" s="60"/>
    </row>
    <row r="18" spans="1:17" ht="12" customHeight="1">
      <c r="A18" s="31" t="s">
        <v>20</v>
      </c>
      <c r="B18" s="5">
        <v>75343</v>
      </c>
      <c r="C18" s="36">
        <v>0.0022184</v>
      </c>
      <c r="D18" s="37">
        <f>((100-$B$10)/100)*$B$8*C18</f>
        <v>0.002218344831548141</v>
      </c>
      <c r="E18" s="35">
        <f>((100-$B$10)/100)*$C$8*C18</f>
        <v>0.22183448315481408</v>
      </c>
      <c r="F18" s="60"/>
      <c r="G18" s="60"/>
      <c r="H18" s="60"/>
      <c r="I18" s="60"/>
      <c r="J18" s="60"/>
      <c r="K18" s="60"/>
      <c r="L18" s="60"/>
      <c r="M18" s="60"/>
      <c r="N18" s="60"/>
      <c r="O18" s="60"/>
      <c r="P18" s="60"/>
      <c r="Q18" s="60"/>
    </row>
    <row r="19" spans="1:17" ht="12" customHeight="1">
      <c r="A19" s="43" t="s">
        <v>22</v>
      </c>
      <c r="B19" s="44">
        <v>95636</v>
      </c>
      <c r="C19" s="36">
        <v>0.0013442</v>
      </c>
      <c r="D19" s="37">
        <f>((100-$B$10)/100)*$B$8*C19</f>
        <v>0.0013441665716584072</v>
      </c>
      <c r="E19" s="35">
        <f>((100-$B$10)/100)*$C$8*C19</f>
        <v>0.13441665716584072</v>
      </c>
      <c r="F19" s="60"/>
      <c r="G19" s="60"/>
      <c r="H19" s="60"/>
      <c r="I19" s="60"/>
      <c r="J19" s="60"/>
      <c r="K19" s="60"/>
      <c r="L19" s="60"/>
      <c r="M19" s="60"/>
      <c r="N19" s="60"/>
      <c r="O19" s="60"/>
      <c r="P19" s="60"/>
      <c r="Q19" s="60"/>
    </row>
    <row r="20" spans="1:17" ht="12" customHeight="1">
      <c r="A20" s="43" t="s">
        <v>23</v>
      </c>
      <c r="B20" s="44">
        <v>78875</v>
      </c>
      <c r="C20" s="36">
        <v>0.0025286</v>
      </c>
      <c r="D20" s="37">
        <f>((100-$B$10)/100)*$B$8*C20</f>
        <v>0.0025285371173154655</v>
      </c>
      <c r="E20" s="35">
        <f>((100-$B$10)/100)*$C$8*C20</f>
        <v>0.2528537117315465</v>
      </c>
      <c r="F20" s="60"/>
      <c r="G20" s="60"/>
      <c r="H20" s="60"/>
      <c r="I20" s="60"/>
      <c r="J20" s="60"/>
      <c r="K20" s="60"/>
      <c r="L20" s="60"/>
      <c r="M20" s="60"/>
      <c r="N20" s="60"/>
      <c r="O20" s="60"/>
      <c r="P20" s="60"/>
      <c r="Q20" s="60"/>
    </row>
    <row r="21" spans="1:17" ht="12" customHeight="1">
      <c r="A21" s="39" t="s">
        <v>24</v>
      </c>
      <c r="B21" s="5">
        <v>106990</v>
      </c>
      <c r="C21" s="36">
        <v>0.025098</v>
      </c>
      <c r="D21" s="37">
        <f>((100-$B$10)/100)*$B$8*C21</f>
        <v>0.025097375848447182</v>
      </c>
      <c r="E21" s="35">
        <f>((100-$B$10)/100)*$C$8*C21</f>
        <v>2.5097375848447183</v>
      </c>
      <c r="F21" s="60"/>
      <c r="G21" s="60"/>
      <c r="H21" s="60"/>
      <c r="I21" s="60"/>
      <c r="J21" s="60"/>
      <c r="K21" s="60"/>
      <c r="L21" s="60"/>
      <c r="M21" s="60"/>
      <c r="N21" s="60"/>
      <c r="O21" s="60"/>
      <c r="P21" s="60"/>
      <c r="Q21" s="60"/>
    </row>
    <row r="22" spans="1:17" ht="12" customHeight="1">
      <c r="A22" s="125" t="s">
        <v>25</v>
      </c>
      <c r="B22" s="126">
        <v>542756</v>
      </c>
      <c r="C22" s="36">
        <v>0.0024816</v>
      </c>
      <c r="D22" s="37">
        <f>((100-$B$10)/100)*$B$8*C22</f>
        <v>0.002481538286138598</v>
      </c>
      <c r="E22" s="35">
        <f>((100-$B$10)/100)*$C$8*C22</f>
        <v>0.2481538286138598</v>
      </c>
      <c r="F22" s="60"/>
      <c r="G22" s="60"/>
      <c r="H22" s="60"/>
      <c r="I22" s="60"/>
      <c r="J22" s="60"/>
      <c r="K22" s="60"/>
      <c r="L22" s="60"/>
      <c r="M22" s="60"/>
      <c r="N22" s="60"/>
      <c r="O22" s="60"/>
      <c r="P22" s="60"/>
      <c r="Q22" s="60"/>
    </row>
    <row r="23" spans="1:17" ht="12" customHeight="1">
      <c r="A23" s="43" t="s">
        <v>26</v>
      </c>
      <c r="B23" s="44">
        <v>540841</v>
      </c>
      <c r="C23" s="36">
        <v>0.0235</v>
      </c>
      <c r="D23" s="37">
        <f>((100-$B$10)/100)*$B$8*C23</f>
        <v>0.023499415588433693</v>
      </c>
      <c r="E23" s="35">
        <f>((100-$B$10)/100)*$C$8*C23</f>
        <v>2.349941558843369</v>
      </c>
      <c r="F23" s="60"/>
      <c r="G23" s="60"/>
      <c r="H23" s="60"/>
      <c r="I23" s="60"/>
      <c r="J23" s="60"/>
      <c r="K23" s="60"/>
      <c r="L23" s="60"/>
      <c r="M23" s="60"/>
      <c r="N23" s="60"/>
      <c r="O23" s="60"/>
      <c r="P23" s="60"/>
      <c r="Q23" s="60"/>
    </row>
    <row r="24" spans="1:17" ht="12" customHeight="1">
      <c r="A24" s="43" t="s">
        <v>27</v>
      </c>
      <c r="B24" s="44">
        <v>91576</v>
      </c>
      <c r="C24" s="36">
        <v>0.0031208</v>
      </c>
      <c r="D24" s="37">
        <f>((100-$B$10)/100)*$B$8*C24</f>
        <v>0.003120722390143994</v>
      </c>
      <c r="E24" s="35">
        <f>((100-$B$10)/100)*$C$8*C24</f>
        <v>0.31207223901439946</v>
      </c>
      <c r="F24" s="60"/>
      <c r="G24" s="60"/>
      <c r="H24" s="60"/>
      <c r="I24" s="60"/>
      <c r="J24" s="60"/>
      <c r="K24" s="60"/>
      <c r="L24" s="60"/>
      <c r="M24" s="60"/>
      <c r="N24" s="60"/>
      <c r="O24" s="60"/>
      <c r="P24" s="60"/>
      <c r="Q24" s="60"/>
    </row>
    <row r="25" spans="1:17" ht="12" customHeight="1">
      <c r="A25" s="43" t="s">
        <v>28</v>
      </c>
      <c r="B25" s="44">
        <v>83329</v>
      </c>
      <c r="C25" s="36">
        <v>0.00011750000000000001</v>
      </c>
      <c r="D25" s="37">
        <f>((100-$B$10)/100)*$B$8*C25</f>
        <v>0.00011749707794216847</v>
      </c>
      <c r="E25" s="35">
        <f>((100-$B$10)/100)*$C$8*C25</f>
        <v>0.011749707794216847</v>
      </c>
      <c r="F25" s="60"/>
      <c r="G25" s="60"/>
      <c r="H25" s="60"/>
      <c r="I25" s="60"/>
      <c r="J25" s="60"/>
      <c r="K25" s="60"/>
      <c r="L25" s="60"/>
      <c r="M25" s="60"/>
      <c r="N25" s="60"/>
      <c r="O25" s="60"/>
      <c r="P25" s="60"/>
      <c r="Q25" s="60"/>
    </row>
    <row r="26" spans="1:17" ht="12" customHeight="1">
      <c r="A26" s="45" t="s">
        <v>29</v>
      </c>
      <c r="B26" s="44">
        <v>208968</v>
      </c>
      <c r="C26" s="36">
        <v>0.00051982</v>
      </c>
      <c r="D26" s="37">
        <f>((100-$B$10)/100)*$B$8*C26</f>
        <v>0.0005198070728161533</v>
      </c>
      <c r="E26" s="35">
        <f>((100-$B$10)/100)*$C$8*C26</f>
        <v>0.05198070728161533</v>
      </c>
      <c r="F26" s="60"/>
      <c r="G26" s="60"/>
      <c r="H26" s="60"/>
      <c r="I26" s="60"/>
      <c r="J26" s="60"/>
      <c r="K26" s="60"/>
      <c r="L26" s="60"/>
      <c r="M26" s="60"/>
      <c r="N26" s="60"/>
      <c r="O26" s="60"/>
      <c r="P26" s="60"/>
      <c r="Q26" s="60"/>
    </row>
    <row r="27" spans="1:17" ht="12" customHeight="1">
      <c r="A27" s="31" t="s">
        <v>17</v>
      </c>
      <c r="B27" s="5">
        <v>75070</v>
      </c>
      <c r="C27" s="36">
        <v>0.78584</v>
      </c>
      <c r="D27" s="37">
        <f>((100-$B$10)/100)*$B$8*C27</f>
        <v>0.7858204572772227</v>
      </c>
      <c r="E27" s="35">
        <f>((100-$B$10)/100)*$C$8*C27</f>
        <v>78.58204572772226</v>
      </c>
      <c r="F27" s="60"/>
      <c r="G27" s="60"/>
      <c r="H27" s="60"/>
      <c r="I27" s="60"/>
      <c r="J27" s="60"/>
      <c r="K27" s="60"/>
      <c r="L27" s="60"/>
      <c r="M27" s="60"/>
      <c r="N27" s="60"/>
      <c r="O27" s="60"/>
      <c r="P27" s="60"/>
      <c r="Q27" s="60"/>
    </row>
    <row r="28" spans="1:17" ht="12" customHeight="1">
      <c r="A28" s="6" t="s">
        <v>30</v>
      </c>
      <c r="B28" s="5">
        <v>107028</v>
      </c>
      <c r="C28" s="25">
        <v>0.48316</v>
      </c>
      <c r="D28" s="38">
        <f>((100-$B$10)/100)*$B$8*C28</f>
        <v>0.4831479844981967</v>
      </c>
      <c r="E28" s="33">
        <f>((100-$B$10)/100)*$C$8*C28</f>
        <v>48.31479844981967</v>
      </c>
      <c r="F28" s="60"/>
      <c r="G28" s="60"/>
      <c r="H28" s="60"/>
      <c r="I28" s="60"/>
      <c r="J28" s="60"/>
      <c r="K28" s="60"/>
      <c r="L28" s="60"/>
      <c r="M28" s="60"/>
      <c r="N28" s="60"/>
      <c r="O28" s="60"/>
      <c r="P28" s="60"/>
      <c r="Q28" s="60"/>
    </row>
    <row r="29" spans="1:17" ht="12" customHeight="1">
      <c r="A29" s="6" t="s">
        <v>31</v>
      </c>
      <c r="B29" s="5">
        <v>71432</v>
      </c>
      <c r="C29" s="25">
        <v>0.04136</v>
      </c>
      <c r="D29" s="26">
        <f>((100-$B$10)/100)*$B$8*C29</f>
        <v>0.0413589714356433</v>
      </c>
      <c r="E29" s="33">
        <f>((100-$B$10)/100)*$C$8*C29</f>
        <v>4.13589714356433</v>
      </c>
      <c r="F29" s="60"/>
      <c r="G29" s="60"/>
      <c r="H29" s="60"/>
      <c r="I29" s="60"/>
      <c r="J29" s="60"/>
      <c r="K29" s="60"/>
      <c r="L29" s="60"/>
      <c r="M29" s="60"/>
      <c r="N29" s="60"/>
      <c r="O29" s="60"/>
      <c r="P29" s="60"/>
      <c r="Q29" s="60"/>
    </row>
    <row r="30" spans="1:17" ht="12" customHeight="1">
      <c r="A30" s="6" t="s">
        <v>32</v>
      </c>
      <c r="B30" s="5">
        <v>205992</v>
      </c>
      <c r="C30" s="25">
        <v>1.5604000000000002E-05</v>
      </c>
      <c r="D30" s="26">
        <f>((100-$B$10)/100)*$B$8*C30</f>
        <v>1.5603611950719972E-05</v>
      </c>
      <c r="E30" s="33">
        <f>((100-$B$10)/100)*$C$8*C30</f>
        <v>0.0015603611950719973</v>
      </c>
      <c r="F30" s="60"/>
      <c r="G30" s="60"/>
      <c r="H30" s="60"/>
      <c r="I30" s="60"/>
      <c r="J30" s="60"/>
      <c r="K30" s="60"/>
      <c r="L30" s="60"/>
      <c r="M30" s="60"/>
      <c r="N30" s="60"/>
      <c r="O30" s="60"/>
      <c r="P30" s="60"/>
      <c r="Q30" s="60"/>
    </row>
    <row r="31" spans="1:17" ht="12" customHeight="1">
      <c r="A31" s="45" t="s">
        <v>33</v>
      </c>
      <c r="B31" s="44">
        <v>192972</v>
      </c>
      <c r="C31" s="25">
        <v>3.901E-05</v>
      </c>
      <c r="D31" s="26">
        <f>((100-$B$10)/100)*$B$8*C31</f>
        <v>3.900902987679993E-05</v>
      </c>
      <c r="E31" s="33">
        <f>((100-$B$10)/100)*$C$8*C31</f>
        <v>0.003900902987679993</v>
      </c>
      <c r="F31" s="60"/>
      <c r="G31" s="60"/>
      <c r="H31" s="60"/>
      <c r="I31" s="60"/>
      <c r="J31" s="60"/>
      <c r="K31" s="60"/>
      <c r="L31" s="60"/>
      <c r="M31" s="60"/>
      <c r="N31" s="60"/>
      <c r="O31" s="60"/>
      <c r="P31" s="60"/>
      <c r="Q31" s="60"/>
    </row>
    <row r="32" spans="1:17" ht="12" customHeight="1">
      <c r="A32" s="45" t="s">
        <v>34</v>
      </c>
      <c r="B32" s="44">
        <v>191242</v>
      </c>
      <c r="C32" s="25">
        <v>3.8916E-05</v>
      </c>
      <c r="D32" s="26">
        <f>((100-$B$10)/100)*$B$8*C32</f>
        <v>3.8915032214446194E-05</v>
      </c>
      <c r="E32" s="33">
        <f>((100-$B$10)/100)*$C$8*C32</f>
        <v>0.0038915032214446193</v>
      </c>
      <c r="F32" s="60"/>
      <c r="G32" s="60"/>
      <c r="H32" s="60"/>
      <c r="I32" s="60"/>
      <c r="J32" s="60"/>
      <c r="K32" s="60"/>
      <c r="L32" s="60"/>
      <c r="M32" s="60"/>
      <c r="N32" s="60"/>
      <c r="O32" s="60"/>
      <c r="P32" s="60"/>
      <c r="Q32" s="60"/>
    </row>
    <row r="33" spans="1:17" ht="12" customHeight="1">
      <c r="A33" s="45" t="s">
        <v>35</v>
      </c>
      <c r="B33" s="44">
        <v>92524</v>
      </c>
      <c r="C33" s="25">
        <v>0.019928</v>
      </c>
      <c r="D33" s="26">
        <f>((100-$B$10)/100)*$B$8*C33</f>
        <v>0.019927504418991774</v>
      </c>
      <c r="E33" s="33">
        <f>((100-$B$10)/100)*$C$8*C33</f>
        <v>1.9927504418991773</v>
      </c>
      <c r="F33" s="60"/>
      <c r="G33" s="60"/>
      <c r="H33" s="60"/>
      <c r="I33" s="60"/>
      <c r="J33" s="60"/>
      <c r="K33" s="60"/>
      <c r="L33" s="60"/>
      <c r="M33" s="60"/>
      <c r="N33" s="60"/>
      <c r="O33" s="60"/>
      <c r="P33" s="60"/>
      <c r="Q33" s="60"/>
    </row>
    <row r="34" spans="1:17" ht="12" customHeight="1">
      <c r="A34" s="6" t="s">
        <v>36</v>
      </c>
      <c r="B34" s="5">
        <v>56235</v>
      </c>
      <c r="C34" s="27">
        <v>0.0034498</v>
      </c>
      <c r="D34" s="26">
        <f>((100-$B$10)/100)*$B$8*C34</f>
        <v>0.003449714208382066</v>
      </c>
      <c r="E34" s="33">
        <f>((100-$B$10)/100)*$C$8*C34</f>
        <v>0.3449714208382066</v>
      </c>
      <c r="F34" s="60"/>
      <c r="G34" s="60"/>
      <c r="H34" s="60"/>
      <c r="I34" s="60"/>
      <c r="J34" s="60"/>
      <c r="K34" s="60"/>
      <c r="L34" s="60"/>
      <c r="M34" s="60"/>
      <c r="N34" s="60"/>
      <c r="O34" s="60"/>
      <c r="P34" s="60"/>
      <c r="Q34" s="60"/>
    </row>
    <row r="35" spans="1:17" ht="12" customHeight="1">
      <c r="A35" s="6" t="s">
        <v>14</v>
      </c>
      <c r="B35" s="5">
        <v>108907</v>
      </c>
      <c r="C35" s="27">
        <v>0.0028576</v>
      </c>
      <c r="D35" s="26">
        <f>((100-$B$10)/100)*$B$8*C35</f>
        <v>0.0028575289355535372</v>
      </c>
      <c r="E35" s="33">
        <f>((100-$B$10)/100)*$C$8*C35</f>
        <v>0.2857528935553537</v>
      </c>
      <c r="F35" s="60"/>
      <c r="G35" s="60"/>
      <c r="H35" s="60"/>
      <c r="I35" s="60"/>
      <c r="J35" s="60"/>
      <c r="K35" s="60"/>
      <c r="L35" s="60"/>
      <c r="M35" s="60"/>
      <c r="N35" s="60"/>
      <c r="O35" s="60"/>
      <c r="P35" s="60"/>
      <c r="Q35" s="60"/>
    </row>
    <row r="36" spans="1:17" ht="12" customHeight="1">
      <c r="A36" s="6" t="s">
        <v>15</v>
      </c>
      <c r="B36" s="5">
        <v>67663</v>
      </c>
      <c r="C36" s="27">
        <v>0.002679</v>
      </c>
      <c r="D36" s="26">
        <f>((100-$B$10)/100)*$B$8*C36</f>
        <v>0.002678933377081441</v>
      </c>
      <c r="E36" s="33">
        <f>((100-$B$10)/100)*$C$8*C36</f>
        <v>0.2678933377081441</v>
      </c>
      <c r="F36" s="60"/>
      <c r="G36" s="60"/>
      <c r="H36" s="60"/>
      <c r="I36" s="60"/>
      <c r="J36" s="60"/>
      <c r="K36" s="60"/>
      <c r="L36" s="60"/>
      <c r="M36" s="60"/>
      <c r="N36" s="60"/>
      <c r="O36" s="60"/>
      <c r="P36" s="60"/>
      <c r="Q36" s="60"/>
    </row>
    <row r="37" spans="1:17" ht="12" customHeight="1">
      <c r="A37" s="6" t="s">
        <v>37</v>
      </c>
      <c r="B37" s="5">
        <v>218019</v>
      </c>
      <c r="C37" s="27">
        <v>6.5142E-05</v>
      </c>
      <c r="D37" s="26">
        <f>((100-$B$10)/100)*$B$8*C37</f>
        <v>6.514038001113819E-05</v>
      </c>
      <c r="E37" s="33">
        <f>((100-$B$10)/100)*$C$8*C37</f>
        <v>0.006514038001113819</v>
      </c>
      <c r="F37" s="60"/>
      <c r="G37" s="60"/>
      <c r="H37" s="60"/>
      <c r="I37" s="60"/>
      <c r="J37" s="60"/>
      <c r="K37" s="60"/>
      <c r="L37" s="60"/>
      <c r="M37" s="60"/>
      <c r="N37" s="60"/>
      <c r="O37" s="60"/>
      <c r="P37" s="60"/>
      <c r="Q37" s="60"/>
    </row>
    <row r="38" spans="1:17" ht="12" customHeight="1">
      <c r="A38" s="39" t="s">
        <v>38</v>
      </c>
      <c r="B38" s="40">
        <v>100414</v>
      </c>
      <c r="C38" s="27">
        <v>0.0037318000000000004</v>
      </c>
      <c r="D38" s="26">
        <f>((100-$B$10)/100)*$B$8*C38</f>
        <v>0.003731707195443271</v>
      </c>
      <c r="E38" s="33">
        <f>((100-$B$10)/100)*$C$8*C38</f>
        <v>0.37317071954432707</v>
      </c>
      <c r="F38" s="60"/>
      <c r="G38" s="60"/>
      <c r="H38" s="60"/>
      <c r="I38" s="60"/>
      <c r="J38" s="60"/>
      <c r="K38" s="60"/>
      <c r="L38" s="60"/>
      <c r="M38" s="60"/>
      <c r="N38" s="60"/>
      <c r="O38" s="60"/>
      <c r="P38" s="60"/>
      <c r="Q38" s="60"/>
    </row>
    <row r="39" spans="1:17" ht="12" customHeight="1">
      <c r="A39" s="39" t="s">
        <v>72</v>
      </c>
      <c r="B39" s="40">
        <v>75003</v>
      </c>
      <c r="C39" s="27">
        <v>0.00017578</v>
      </c>
      <c r="D39" s="26">
        <f>((100-$B$10)/100)*$B$8*C39</f>
        <v>0.00017577562860148402</v>
      </c>
      <c r="E39" s="33">
        <f>((100-$B$10)/100)*$C$8*C39</f>
        <v>0.017577562860148402</v>
      </c>
      <c r="F39" s="60"/>
      <c r="G39" s="60"/>
      <c r="H39" s="60"/>
      <c r="I39" s="60"/>
      <c r="J39" s="60"/>
      <c r="K39" s="60"/>
      <c r="L39" s="60"/>
      <c r="M39" s="60"/>
      <c r="N39" s="60"/>
      <c r="O39" s="60"/>
      <c r="P39" s="60"/>
      <c r="Q39" s="60"/>
    </row>
    <row r="40" spans="1:17" ht="12" customHeight="1">
      <c r="A40" s="12" t="s">
        <v>39</v>
      </c>
      <c r="B40" s="5">
        <v>106934</v>
      </c>
      <c r="C40" s="27">
        <v>0.0041642</v>
      </c>
      <c r="D40" s="26">
        <f>((100-$B$10)/100)*$B$8*C40</f>
        <v>0.00416409644227045</v>
      </c>
      <c r="E40" s="33">
        <f>((100-$B$10)/100)*$C$8*C40</f>
        <v>0.416409644227045</v>
      </c>
      <c r="F40" s="60"/>
      <c r="G40" s="60"/>
      <c r="H40" s="60"/>
      <c r="I40" s="60"/>
      <c r="J40" s="60"/>
      <c r="K40" s="60"/>
      <c r="L40" s="60"/>
      <c r="M40" s="60"/>
      <c r="N40" s="60"/>
      <c r="O40" s="60"/>
      <c r="P40" s="60"/>
      <c r="Q40" s="60"/>
    </row>
    <row r="41" spans="1:17" ht="12" customHeight="1">
      <c r="A41" s="127" t="s">
        <v>73</v>
      </c>
      <c r="B41" s="128">
        <v>107062</v>
      </c>
      <c r="C41" s="27">
        <v>0.0022184</v>
      </c>
      <c r="D41" s="26">
        <f>((100-$B$10)/100)*$B$8*C41</f>
        <v>0.002218344831548141</v>
      </c>
      <c r="E41" s="33">
        <f>((100-$B$10)/100)*$C$8*C41</f>
        <v>0.22183448315481408</v>
      </c>
      <c r="F41" s="60"/>
      <c r="G41" s="60"/>
      <c r="H41" s="60"/>
      <c r="I41" s="60"/>
      <c r="J41" s="60"/>
      <c r="K41" s="60"/>
      <c r="L41" s="60"/>
      <c r="M41" s="60"/>
      <c r="N41" s="60"/>
      <c r="O41" s="60"/>
      <c r="P41" s="60"/>
      <c r="Q41" s="60"/>
    </row>
    <row r="42" spans="1:17" ht="12" customHeight="1">
      <c r="A42" s="45" t="s">
        <v>40</v>
      </c>
      <c r="B42" s="44">
        <v>206440</v>
      </c>
      <c r="C42" s="27">
        <v>0.00010434</v>
      </c>
      <c r="D42" s="26">
        <f>((100-$B$10)/100)*$B$8*C42</f>
        <v>0.00010433740521264558</v>
      </c>
      <c r="E42" s="33">
        <f>((100-$B$10)/100)*$C$8*C42</f>
        <v>0.01043374052126456</v>
      </c>
      <c r="F42" s="60"/>
      <c r="G42" s="60"/>
      <c r="H42" s="60"/>
      <c r="I42" s="60"/>
      <c r="J42" s="60"/>
      <c r="K42" s="60"/>
      <c r="L42" s="60"/>
      <c r="M42" s="60"/>
      <c r="N42" s="60"/>
      <c r="O42" s="60"/>
      <c r="P42" s="60"/>
      <c r="Q42" s="60"/>
    </row>
    <row r="43" spans="1:17" ht="12" customHeight="1">
      <c r="A43" s="45" t="s">
        <v>41</v>
      </c>
      <c r="B43" s="44">
        <v>86737</v>
      </c>
      <c r="C43" s="27">
        <v>0.00053298</v>
      </c>
      <c r="D43" s="26">
        <f>((100-$B$10)/100)*$B$8*C43</f>
        <v>0.0005329667455456761</v>
      </c>
      <c r="E43" s="33">
        <f>((100-$B$10)/100)*$C$8*C43</f>
        <v>0.05329667455456761</v>
      </c>
      <c r="F43" s="60"/>
      <c r="G43" s="60"/>
      <c r="H43" s="60"/>
      <c r="I43" s="60"/>
      <c r="J43" s="60"/>
      <c r="K43" s="60"/>
      <c r="L43" s="60"/>
      <c r="M43" s="60"/>
      <c r="N43" s="60"/>
      <c r="O43" s="60"/>
      <c r="P43" s="60"/>
      <c r="Q43" s="60"/>
    </row>
    <row r="44" spans="1:17" ht="12" customHeight="1">
      <c r="A44" s="6" t="s">
        <v>18</v>
      </c>
      <c r="B44" s="5">
        <v>50000</v>
      </c>
      <c r="C44" s="27">
        <v>4.9632</v>
      </c>
      <c r="D44" s="26">
        <f>((100-$B$10)/100)*$B$8*C44</f>
        <v>4.9630765722771955</v>
      </c>
      <c r="E44" s="33">
        <f>((100-$B$10)/100)*$C$8*C44</f>
        <v>496.3076572277196</v>
      </c>
      <c r="F44" s="60"/>
      <c r="G44" s="60"/>
      <c r="H44" s="60"/>
      <c r="I44" s="60"/>
      <c r="J44" s="60"/>
      <c r="K44" s="60"/>
      <c r="L44" s="60"/>
      <c r="M44" s="60"/>
      <c r="N44" s="60"/>
      <c r="O44" s="60"/>
      <c r="P44" s="60"/>
      <c r="Q44" s="60"/>
    </row>
    <row r="45" spans="1:17" ht="12" customHeight="1">
      <c r="A45" s="6" t="s">
        <v>74</v>
      </c>
      <c r="B45" s="5">
        <v>110543</v>
      </c>
      <c r="C45" s="27">
        <v>0.10434</v>
      </c>
      <c r="D45" s="26">
        <f>((100-$B$10)/100)*$B$8*C45</f>
        <v>0.1043374052126456</v>
      </c>
      <c r="E45" s="33">
        <f>((100-$B$10)/100)*$C$8*C45</f>
        <v>10.433740521264559</v>
      </c>
      <c r="F45" s="60"/>
      <c r="G45" s="60"/>
      <c r="H45" s="60"/>
      <c r="I45" s="60"/>
      <c r="J45" s="60"/>
      <c r="K45" s="60"/>
      <c r="L45" s="60"/>
      <c r="M45" s="60"/>
      <c r="N45" s="60"/>
      <c r="O45" s="60"/>
      <c r="P45" s="60"/>
      <c r="Q45" s="60"/>
    </row>
    <row r="46" spans="1:17" ht="12" customHeight="1">
      <c r="A46" s="129" t="s">
        <v>75</v>
      </c>
      <c r="B46" s="126">
        <v>78842</v>
      </c>
      <c r="C46" s="27">
        <v>0.009494</v>
      </c>
      <c r="D46" s="26">
        <f>((100-$B$10)/100)*$B$8*C46</f>
        <v>0.009493763897727213</v>
      </c>
      <c r="E46" s="33">
        <f>((100-$B$10)/100)*$C$8*C46</f>
        <v>0.9493763897727212</v>
      </c>
      <c r="F46" s="60"/>
      <c r="G46" s="60"/>
      <c r="H46" s="60"/>
      <c r="I46" s="60"/>
      <c r="J46" s="60"/>
      <c r="K46" s="60"/>
      <c r="L46" s="60"/>
      <c r="M46" s="60"/>
      <c r="N46" s="60"/>
      <c r="O46" s="60"/>
      <c r="P46" s="60"/>
      <c r="Q46" s="60"/>
    </row>
    <row r="47" spans="1:17" ht="12" customHeight="1">
      <c r="A47" s="6" t="s">
        <v>42</v>
      </c>
      <c r="B47" s="5">
        <v>67561</v>
      </c>
      <c r="C47" s="27">
        <v>0.23500000000000001</v>
      </c>
      <c r="D47" s="26">
        <f>((100-$B$10)/100)*$B$8*C47</f>
        <v>0.23499415588433695</v>
      </c>
      <c r="E47" s="33">
        <f>((100-$B$10)/100)*$C$8*C47</f>
        <v>23.499415588433695</v>
      </c>
      <c r="F47" s="60"/>
      <c r="G47" s="60"/>
      <c r="H47" s="60"/>
      <c r="I47" s="60"/>
      <c r="J47" s="60"/>
      <c r="K47" s="60"/>
      <c r="L47" s="60"/>
      <c r="M47" s="60"/>
      <c r="N47" s="60"/>
      <c r="O47" s="60"/>
      <c r="P47" s="60"/>
      <c r="Q47" s="60"/>
    </row>
    <row r="48" spans="1:17" ht="12" customHeight="1">
      <c r="A48" s="6" t="s">
        <v>43</v>
      </c>
      <c r="B48" s="5">
        <v>75092</v>
      </c>
      <c r="C48" s="27">
        <v>0.0018800000000000002</v>
      </c>
      <c r="D48" s="26">
        <f>((100-$B$10)/100)*$B$8*C48</f>
        <v>0.0018799532470746955</v>
      </c>
      <c r="E48" s="33">
        <f>((100-$B$10)/100)*$C$8*C48</f>
        <v>0.18799532470746955</v>
      </c>
      <c r="F48" s="60"/>
      <c r="G48" s="60"/>
      <c r="H48" s="60"/>
      <c r="I48" s="60"/>
      <c r="J48" s="60"/>
      <c r="K48" s="60"/>
      <c r="L48" s="60"/>
      <c r="M48" s="60"/>
      <c r="N48" s="60"/>
      <c r="O48" s="60"/>
      <c r="P48" s="60"/>
      <c r="Q48" s="60"/>
    </row>
    <row r="49" spans="1:17" ht="12" customHeight="1">
      <c r="A49" s="6" t="s">
        <v>44</v>
      </c>
      <c r="B49" s="5">
        <v>91203</v>
      </c>
      <c r="C49" s="27">
        <v>0.006993600000000001</v>
      </c>
      <c r="D49" s="26">
        <f>((100-$B$10)/100)*$B$8*C49</f>
        <v>0.006993426079117868</v>
      </c>
      <c r="E49" s="33">
        <f>((100-$B$10)/100)*$C$8*C49</f>
        <v>0.6993426079117868</v>
      </c>
      <c r="F49" s="60"/>
      <c r="G49" s="60"/>
      <c r="H49" s="60"/>
      <c r="I49" s="60"/>
      <c r="J49" s="60"/>
      <c r="K49" s="60"/>
      <c r="L49" s="60"/>
      <c r="M49" s="60"/>
      <c r="N49" s="60"/>
      <c r="O49" s="60"/>
      <c r="P49" s="60"/>
      <c r="Q49" s="60"/>
    </row>
    <row r="50" spans="1:17" ht="12" customHeight="1">
      <c r="A50" s="6" t="s">
        <v>45</v>
      </c>
      <c r="B50" s="5">
        <v>1151</v>
      </c>
      <c r="C50" s="27">
        <v>0.0025286</v>
      </c>
      <c r="D50" s="26">
        <f>((100-$B$10)/100)*$B$8*C50</f>
        <v>0.0025285371173154655</v>
      </c>
      <c r="E50" s="33">
        <f>((100-$B$10)/100)*$C$8*C50</f>
        <v>0.2528537117315465</v>
      </c>
      <c r="F50" s="60"/>
      <c r="G50" s="60"/>
      <c r="H50" s="60"/>
      <c r="I50" s="60"/>
      <c r="J50" s="60"/>
      <c r="K50" s="60"/>
      <c r="L50" s="60"/>
      <c r="M50" s="60"/>
      <c r="N50" s="60"/>
      <c r="O50" s="60"/>
      <c r="P50" s="60"/>
      <c r="Q50" s="60"/>
    </row>
    <row r="51" spans="1:17" ht="12" customHeight="1">
      <c r="A51" s="45" t="s">
        <v>46</v>
      </c>
      <c r="B51" s="44">
        <v>85018</v>
      </c>
      <c r="C51" s="27">
        <v>0.0009776000000000001</v>
      </c>
      <c r="D51" s="26">
        <f>((100-$B$10)/100)*$B$8*C51</f>
        <v>0.0009775756884788417</v>
      </c>
      <c r="E51" s="33">
        <f>((100-$B$10)/100)*$C$8*C51</f>
        <v>0.09775756884788417</v>
      </c>
      <c r="F51" s="60"/>
      <c r="G51" s="60"/>
      <c r="H51" s="60"/>
      <c r="I51" s="60"/>
      <c r="J51" s="60"/>
      <c r="K51" s="60"/>
      <c r="L51" s="60"/>
      <c r="M51" s="60"/>
      <c r="N51" s="60"/>
      <c r="O51" s="60"/>
      <c r="P51" s="60"/>
      <c r="Q51" s="60"/>
    </row>
    <row r="52" spans="1:17" ht="12" customHeight="1">
      <c r="A52" s="6" t="s">
        <v>47</v>
      </c>
      <c r="B52" s="5">
        <v>108952</v>
      </c>
      <c r="C52" s="27">
        <v>0.002256</v>
      </c>
      <c r="D52" s="26">
        <f>((100-$B$10)/100)*$B$8*C52</f>
        <v>0.0022559438964896345</v>
      </c>
      <c r="E52" s="33">
        <f>((100-$B$10)/100)*$C$8*C52</f>
        <v>0.22559438964896347</v>
      </c>
      <c r="F52" s="60"/>
      <c r="G52" s="60"/>
      <c r="H52" s="60"/>
      <c r="I52" s="60"/>
      <c r="J52" s="60"/>
      <c r="K52" s="60"/>
      <c r="L52" s="60"/>
      <c r="M52" s="60"/>
      <c r="N52" s="60"/>
      <c r="O52" s="60"/>
      <c r="P52" s="60"/>
      <c r="Q52" s="60"/>
    </row>
    <row r="53" spans="1:17" ht="12" customHeight="1">
      <c r="A53" s="45" t="s">
        <v>48</v>
      </c>
      <c r="B53" s="44">
        <v>129000</v>
      </c>
      <c r="C53" s="27">
        <v>0.00012784</v>
      </c>
      <c r="D53" s="26">
        <f>((100-$B$10)/100)*$B$8*C53</f>
        <v>0.00012783682080107927</v>
      </c>
      <c r="E53" s="33">
        <f>((100-$B$10)/100)*$C$8*C53</f>
        <v>0.012783682080107928</v>
      </c>
      <c r="F53" s="60"/>
      <c r="G53" s="60"/>
      <c r="H53" s="60"/>
      <c r="I53" s="60"/>
      <c r="J53" s="60"/>
      <c r="K53" s="60"/>
      <c r="L53" s="60"/>
      <c r="M53" s="60"/>
      <c r="N53" s="60"/>
      <c r="O53" s="60"/>
      <c r="P53" s="60"/>
      <c r="Q53" s="60"/>
    </row>
    <row r="54" spans="1:17" ht="12" customHeight="1">
      <c r="A54" s="6" t="s">
        <v>49</v>
      </c>
      <c r="B54" s="5">
        <v>100425</v>
      </c>
      <c r="C54" s="27">
        <v>0.0022184</v>
      </c>
      <c r="D54" s="26">
        <f>((100-$B$10)/100)*$B$8*C54</f>
        <v>0.002218344831548141</v>
      </c>
      <c r="E54" s="33">
        <f>((100-$B$10)/100)*$C$8*C54</f>
        <v>0.22183448315481408</v>
      </c>
      <c r="F54" s="60"/>
      <c r="G54" s="60"/>
      <c r="H54" s="60"/>
      <c r="I54" s="60"/>
      <c r="J54" s="60"/>
      <c r="K54" s="60"/>
      <c r="L54" s="60"/>
      <c r="M54" s="60"/>
      <c r="N54" s="60"/>
      <c r="O54" s="60"/>
      <c r="P54" s="60"/>
      <c r="Q54" s="60"/>
    </row>
    <row r="55" spans="1:17" ht="12" customHeight="1">
      <c r="A55" s="6" t="s">
        <v>50</v>
      </c>
      <c r="B55" s="5">
        <v>108883</v>
      </c>
      <c r="C55" s="27">
        <v>0.038352</v>
      </c>
      <c r="D55" s="26">
        <f>((100-$B$10)/100)*$B$8*C55</f>
        <v>0.03835104624032378</v>
      </c>
      <c r="E55" s="33">
        <f>((100-$B$10)/100)*$C$8*C55</f>
        <v>3.8351046240323785</v>
      </c>
      <c r="F55" s="60"/>
      <c r="G55" s="60"/>
      <c r="H55" s="60"/>
      <c r="I55" s="60"/>
      <c r="J55" s="60"/>
      <c r="K55" s="60"/>
      <c r="L55" s="60"/>
      <c r="M55" s="60"/>
      <c r="N55" s="60"/>
      <c r="O55" s="60"/>
      <c r="P55" s="60"/>
      <c r="Q55" s="60"/>
    </row>
    <row r="56" spans="1:17" ht="12" customHeight="1">
      <c r="A56" s="6" t="s">
        <v>16</v>
      </c>
      <c r="B56" s="5">
        <v>75014</v>
      </c>
      <c r="C56" s="27">
        <v>0.0014006</v>
      </c>
      <c r="D56" s="26">
        <f>((100-$B$10)/100)*$B$8*C56</f>
        <v>0.001400565169070648</v>
      </c>
      <c r="E56" s="33">
        <f>((100-$B$10)/100)*$C$8*C56</f>
        <v>0.1400565169070648</v>
      </c>
      <c r="F56" s="60"/>
      <c r="G56" s="60"/>
      <c r="H56" s="60"/>
      <c r="I56" s="60"/>
      <c r="J56" s="60"/>
      <c r="K56" s="60"/>
      <c r="L56" s="60"/>
      <c r="M56" s="60"/>
      <c r="N56" s="60"/>
      <c r="O56" s="60"/>
      <c r="P56" s="60"/>
      <c r="Q56" s="60"/>
    </row>
    <row r="57" spans="1:17" ht="12" customHeight="1" thickBot="1">
      <c r="A57" s="62" t="s">
        <v>51</v>
      </c>
      <c r="B57" s="63">
        <v>1330207</v>
      </c>
      <c r="C57" s="41">
        <v>0.017296</v>
      </c>
      <c r="D57" s="28">
        <f>((100-$B$10)/100)*$B$8*C57</f>
        <v>0.017295569873087197</v>
      </c>
      <c r="E57" s="34">
        <f>((100-$B$10)/100)*$C$8*C57</f>
        <v>1.7295569873087198</v>
      </c>
      <c r="F57" s="60"/>
      <c r="G57" s="60"/>
      <c r="H57" s="60"/>
      <c r="I57" s="60"/>
      <c r="J57" s="60"/>
      <c r="K57" s="60"/>
      <c r="L57" s="60"/>
      <c r="M57" s="60"/>
      <c r="N57" s="60"/>
      <c r="O57" s="60"/>
      <c r="P57" s="60"/>
      <c r="Q57" s="60"/>
    </row>
    <row r="58" spans="1:17" ht="12.75">
      <c r="A58" s="64"/>
      <c r="B58" s="65"/>
      <c r="C58" s="66"/>
      <c r="D58" s="66"/>
      <c r="E58" s="66"/>
      <c r="F58" s="60"/>
      <c r="G58" s="60"/>
      <c r="H58" s="60"/>
      <c r="I58" s="60"/>
      <c r="J58" s="60"/>
      <c r="K58" s="60"/>
      <c r="L58" s="60"/>
      <c r="M58" s="60"/>
      <c r="N58" s="60"/>
      <c r="O58" s="60"/>
      <c r="P58" s="60"/>
      <c r="Q58" s="60"/>
    </row>
    <row r="59" spans="1:17" ht="12.75">
      <c r="A59" s="13" t="s">
        <v>9</v>
      </c>
      <c r="B59" s="14"/>
      <c r="C59" s="15"/>
      <c r="D59" s="15"/>
      <c r="E59" s="15"/>
      <c r="F59" s="15"/>
      <c r="G59" s="15"/>
      <c r="H59" s="16"/>
      <c r="I59" s="16"/>
      <c r="J59" s="16"/>
      <c r="K59" s="17"/>
      <c r="L59" s="60"/>
      <c r="M59" s="60"/>
      <c r="N59" s="60"/>
      <c r="O59" s="60"/>
      <c r="P59" s="60"/>
      <c r="Q59" s="60"/>
    </row>
    <row r="60" spans="1:17" ht="25.5" customHeight="1">
      <c r="A60" s="74" t="s">
        <v>65</v>
      </c>
      <c r="B60" s="75"/>
      <c r="C60" s="75"/>
      <c r="D60" s="75"/>
      <c r="E60" s="75"/>
      <c r="F60" s="75"/>
      <c r="G60" s="75"/>
      <c r="H60" s="75"/>
      <c r="I60" s="75"/>
      <c r="J60" s="75"/>
      <c r="K60" s="76"/>
      <c r="L60" s="60"/>
      <c r="M60" s="60"/>
      <c r="N60" s="60"/>
      <c r="O60" s="60"/>
      <c r="P60" s="60"/>
      <c r="Q60" s="60"/>
    </row>
    <row r="61" spans="1:17" ht="12.75">
      <c r="A61" s="71" t="s">
        <v>71</v>
      </c>
      <c r="B61" s="72"/>
      <c r="C61" s="72"/>
      <c r="D61" s="72"/>
      <c r="E61" s="72"/>
      <c r="F61" s="72"/>
      <c r="G61" s="72"/>
      <c r="H61" s="72"/>
      <c r="I61" s="73"/>
      <c r="J61" s="60"/>
      <c r="K61" s="60"/>
      <c r="L61" s="60"/>
      <c r="M61" s="60"/>
      <c r="N61" s="60"/>
      <c r="O61" s="60"/>
      <c r="P61" s="60"/>
      <c r="Q61" s="60"/>
    </row>
    <row r="62" spans="1:17" ht="12.75">
      <c r="A62" s="60"/>
      <c r="B62" s="67"/>
      <c r="C62" s="60"/>
      <c r="D62" s="60"/>
      <c r="E62" s="60"/>
      <c r="F62" s="60"/>
      <c r="G62" s="60"/>
      <c r="H62" s="60"/>
      <c r="I62" s="60"/>
      <c r="J62" s="60"/>
      <c r="K62" s="60"/>
      <c r="L62" s="60"/>
      <c r="M62" s="60"/>
      <c r="N62" s="60"/>
      <c r="O62" s="60"/>
      <c r="P62" s="60"/>
      <c r="Q62" s="60"/>
    </row>
    <row r="63" spans="1:17" ht="12.75">
      <c r="A63" s="60"/>
      <c r="B63" s="67"/>
      <c r="C63" s="60"/>
      <c r="D63" s="60"/>
      <c r="E63" s="60"/>
      <c r="F63" s="60"/>
      <c r="G63" s="60"/>
      <c r="H63" s="60"/>
      <c r="I63" s="60"/>
      <c r="J63" s="60"/>
      <c r="K63" s="60"/>
      <c r="L63" s="60"/>
      <c r="M63" s="60"/>
      <c r="N63" s="60"/>
      <c r="O63" s="60"/>
      <c r="P63" s="60"/>
      <c r="Q63" s="60"/>
    </row>
  </sheetData>
  <sheetProtection/>
  <mergeCells count="20">
    <mergeCell ref="B1:G1"/>
    <mergeCell ref="A13:A15"/>
    <mergeCell ref="B13:B15"/>
    <mergeCell ref="C13:C15"/>
    <mergeCell ref="D13:D15"/>
    <mergeCell ref="E13:E15"/>
    <mergeCell ref="B2:G2"/>
    <mergeCell ref="B3:C3"/>
    <mergeCell ref="D8:G12"/>
    <mergeCell ref="E3:F3"/>
    <mergeCell ref="D7:G7"/>
    <mergeCell ref="A61:I61"/>
    <mergeCell ref="A60:K60"/>
    <mergeCell ref="I2:L2"/>
    <mergeCell ref="I7:L9"/>
    <mergeCell ref="I13:L13"/>
    <mergeCell ref="I14:I15"/>
    <mergeCell ref="J14:J15"/>
    <mergeCell ref="K14:K15"/>
    <mergeCell ref="L14:L15"/>
  </mergeCells>
  <printOptions gridLines="1"/>
  <pageMargins left="0.75" right="0.75" top="1" bottom="1" header="0.5" footer="0.5"/>
  <pageSetup blackAndWhite="1" fitToHeight="1" fitToWidth="1" horizontalDpi="600" verticalDpi="600" orientation="landscape" scale="5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2010-08-12T00:00:19Z</cp:lastPrinted>
  <dcterms:created xsi:type="dcterms:W3CDTF">2009-10-30T20:24:14Z</dcterms:created>
  <dcterms:modified xsi:type="dcterms:W3CDTF">2020-02-25T17:51:25Z</dcterms:modified>
  <cp:category/>
  <cp:version/>
  <cp:contentType/>
  <cp:contentStatus/>
</cp:coreProperties>
</file>