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400" windowHeight="9045" activeTab="0"/>
  </bookViews>
  <sheets>
    <sheet name="NG Turbine" sheetId="1" r:id="rId1"/>
    <sheet name="NG Turbine VOC Ctrl" sheetId="2" r:id="rId2"/>
  </sheets>
  <externalReferences>
    <externalReference r:id="rId5"/>
  </externalReferences>
  <definedNames>
    <definedName name="_xlnm.Print_Area" localSheetId="0">'NG Turbine'!$A$1:$K$29</definedName>
    <definedName name="_xlnm.Print_Area" localSheetId="1">'NG Turbine VOC Ctrl'!$A$1:$K$29</definedName>
  </definedNames>
  <calcPr fullCalcOnLoad="1"/>
</workbook>
</file>

<file path=xl/sharedStrings.xml><?xml version="1.0" encoding="utf-8"?>
<sst xmlns="http://schemas.openxmlformats.org/spreadsheetml/2006/main" count="79" uniqueCount="42">
  <si>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</si>
  <si>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</si>
  <si>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</si>
  <si>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</si>
  <si>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</si>
  <si>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</si>
  <si>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</si>
  <si>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</si>
  <si>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</si>
  <si>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</si>
  <si>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</si>
  <si>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</si>
  <si>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</si>
  <si>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</si>
  <si>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Acetaldehyde</t>
  </si>
  <si>
    <t>Acrolein</t>
  </si>
  <si>
    <t>Benzene</t>
  </si>
  <si>
    <t>Formaldehyde</t>
  </si>
  <si>
    <t>Toluene</t>
  </si>
  <si>
    <t>Naphthalene</t>
  </si>
  <si>
    <t>PAH's</t>
  </si>
  <si>
    <t>Xylenes</t>
  </si>
  <si>
    <t>Ethyl Benzene</t>
  </si>
  <si>
    <t>Natural Gas-Fired Turbines</t>
  </si>
  <si>
    <t>Emission Factor         lbs/ MMscf</t>
  </si>
  <si>
    <t>1, 3 Butadiene</t>
  </si>
  <si>
    <t>Propylene Oxide</t>
  </si>
  <si>
    <t xml:space="preserve">SCONOX Catalyst? Y or N </t>
  </si>
  <si>
    <t xml:space="preserve">Substances </t>
  </si>
  <si>
    <t>Natural Gas usage rate</t>
  </si>
  <si>
    <t>MMscf /hr</t>
  </si>
  <si>
    <t>MMscf /yr</t>
  </si>
  <si>
    <t>Emission factors in boxes change when a SCONOX catalyst is used. SCONOx™ is a NOx reduction system produced by Goal Line Environmental Technologies (now distributed by EmeraChem)</t>
  </si>
  <si>
    <r>
      <t xml:space="preserve">* The emission factors are derived from table 3.1-3, "Emission Factors for Hazardous Air Pollutants from Natural Gas-Fired Stationary Gas Turbines" in April 2000 </t>
    </r>
    <r>
      <rPr>
        <i/>
        <sz val="10"/>
        <rFont val="Arial"/>
        <family val="2"/>
      </rPr>
      <t>AP 42 Chapter 3 Stationary Internal Combustion Sources, Section 3 Stationary Gas Turbines.</t>
    </r>
    <r>
      <rPr>
        <sz val="10"/>
        <rFont val="Arial"/>
        <family val="2"/>
      </rPr>
      <t xml:space="preserve">  Assumes 1,000 Btu's per scf natural gas.</t>
    </r>
  </si>
  <si>
    <t>Y</t>
  </si>
  <si>
    <t>N</t>
  </si>
  <si>
    <t>Supply the necessary rate in MMscf. Use the dropdown to enter a Y if a SCONOX catalyst is used.  Emissions are calculated by the multiplication of Fuel Rates and Emission Factors.</t>
  </si>
  <si>
    <t>Use this spreadsheet for Natural Gas-Fired Stationary Gas Turbines. Entries required in yellow areas, output in gray areas.</t>
  </si>
  <si>
    <t>Supply the necessary rate in MMscf. Use the dropdown to enter a Y if a catalyst is used. Supply the catalyst control effciency in whole numbers, for example, 70.0 for 70.0%  Emissions are calculated by the multiplication of Fuel Rates and Emission Factors.</t>
  </si>
  <si>
    <t xml:space="preserve">VOC Control by Catalyst? Y or N </t>
  </si>
  <si>
    <t>Control %</t>
  </si>
  <si>
    <t>Emission factors in boxes change by the control efficiency for VOC when a catalyst is used.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</si>
</sst>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11" fontId="0" fillId="0" borderId="21" xfId="0" applyNumberFormat="1" applyBorder="1" applyAlignment="1">
      <alignment horizontal="center"/>
    </xf>
    <xf numFmtId="11" fontId="0" fillId="34" borderId="21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5" xfId="0" applyFont="1" applyFill="1" applyBorder="1" applyAlignment="1">
      <alignment/>
    </xf>
    <xf numFmtId="11" fontId="0" fillId="33" borderId="25" xfId="0" applyNumberFormat="1" applyFill="1" applyBorder="1" applyAlignment="1">
      <alignment horizontal="center"/>
    </xf>
    <xf numFmtId="11" fontId="0" fillId="0" borderId="26" xfId="0" applyNumberFormat="1" applyFont="1" applyFill="1" applyBorder="1" applyAlignment="1">
      <alignment horizontal="center"/>
    </xf>
    <xf numFmtId="11" fontId="0" fillId="34" borderId="27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28" xfId="0" applyNumberForma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172" fontId="0" fillId="33" borderId="17" xfId="0" applyNumberFormat="1" applyFill="1" applyBorder="1" applyAlignment="1">
      <alignment horizontal="center"/>
    </xf>
    <xf numFmtId="11" fontId="0" fillId="33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11" fontId="0" fillId="35" borderId="0" xfId="0" applyNumberFormat="1" applyFill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6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6" borderId="18" xfId="0" applyNumberFormat="1" applyFill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35" xfId="0" applyFont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G%20Turbine%20VOC%20Contr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 Turbine VOC Ctrl"/>
      <sheetName val="Refer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7109375" style="11" customWidth="1"/>
    <col min="3" max="17" width="12.7109375" style="0" customWidth="1"/>
  </cols>
  <sheetData>
    <row r="1" spans="1:17" ht="18.75" thickBot="1">
      <c r="A1" s="25" t="s">
        <v>10</v>
      </c>
      <c r="B1" s="76" t="s">
        <v>23</v>
      </c>
      <c r="C1" s="77"/>
      <c r="D1" s="77"/>
      <c r="E1" s="77"/>
      <c r="F1" s="77"/>
      <c r="G1" s="7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2.25" customHeight="1" thickBot="1">
      <c r="A2" s="24" t="s">
        <v>6</v>
      </c>
      <c r="B2" s="64" t="s">
        <v>37</v>
      </c>
      <c r="C2" s="65"/>
      <c r="D2" s="65"/>
      <c r="E2" s="65"/>
      <c r="F2" s="65"/>
      <c r="G2" s="66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Bot="1">
      <c r="A3" s="12" t="s">
        <v>11</v>
      </c>
      <c r="B3" s="67" t="s">
        <v>8</v>
      </c>
      <c r="C3" s="68"/>
      <c r="D3" s="13" t="s">
        <v>7</v>
      </c>
      <c r="E3" s="69">
        <v>42465</v>
      </c>
      <c r="F3" s="69"/>
      <c r="G3" s="14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3" t="s">
        <v>0</v>
      </c>
      <c r="B4" s="21"/>
      <c r="C4" s="21"/>
      <c r="D4" s="21"/>
      <c r="F4" s="1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3" t="s">
        <v>1</v>
      </c>
      <c r="B5" s="21"/>
      <c r="C5" s="21"/>
      <c r="D5" s="21"/>
      <c r="F5" s="1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3.5" thickBot="1">
      <c r="A6" s="4" t="s">
        <v>2</v>
      </c>
      <c r="B6" s="22"/>
      <c r="C6" s="22"/>
      <c r="D6" s="22"/>
      <c r="E6" s="5"/>
      <c r="F6" s="5"/>
      <c r="G6" s="6"/>
      <c r="H6" s="49"/>
      <c r="I6" s="48"/>
      <c r="J6" s="48"/>
      <c r="K6" s="48"/>
      <c r="L6" s="48"/>
      <c r="M6" s="48"/>
      <c r="N6" s="48"/>
      <c r="O6" s="48"/>
      <c r="P6" s="48"/>
      <c r="Q6" s="48"/>
    </row>
    <row r="7" spans="1:17" ht="19.5" thickBot="1" thickTop="1">
      <c r="A7" s="23" t="s">
        <v>12</v>
      </c>
      <c r="B7" s="44" t="s">
        <v>30</v>
      </c>
      <c r="C7" s="44" t="s">
        <v>31</v>
      </c>
      <c r="D7" s="92" t="s">
        <v>13</v>
      </c>
      <c r="E7" s="93"/>
      <c r="F7" s="93"/>
      <c r="G7" s="94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 thickBot="1">
      <c r="A8" s="43" t="s">
        <v>29</v>
      </c>
      <c r="B8" s="38">
        <v>0.008</v>
      </c>
      <c r="C8" s="45">
        <v>120</v>
      </c>
      <c r="D8" s="55" t="s">
        <v>36</v>
      </c>
      <c r="E8" s="56"/>
      <c r="F8" s="56"/>
      <c r="G8" s="5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3.5" thickBot="1">
      <c r="A9" s="37" t="s">
        <v>27</v>
      </c>
      <c r="B9" s="46" t="s">
        <v>35</v>
      </c>
      <c r="C9" s="35"/>
      <c r="D9" s="58"/>
      <c r="E9" s="59"/>
      <c r="F9" s="59"/>
      <c r="G9" s="60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2.5" customHeight="1" thickBot="1">
      <c r="A10" s="34"/>
      <c r="B10" s="26"/>
      <c r="C10" s="35"/>
      <c r="D10" s="61"/>
      <c r="E10" s="62"/>
      <c r="F10" s="62"/>
      <c r="G10" s="63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3.5" customHeight="1">
      <c r="A11" s="79" t="s">
        <v>28</v>
      </c>
      <c r="B11" s="79" t="s">
        <v>3</v>
      </c>
      <c r="C11" s="84" t="s">
        <v>24</v>
      </c>
      <c r="D11" s="87" t="s">
        <v>4</v>
      </c>
      <c r="E11" s="89" t="s">
        <v>5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3.5" customHeight="1">
      <c r="A12" s="80"/>
      <c r="B12" s="82"/>
      <c r="C12" s="85"/>
      <c r="D12" s="87"/>
      <c r="E12" s="9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7.25" customHeight="1">
      <c r="A13" s="81"/>
      <c r="B13" s="83"/>
      <c r="C13" s="86"/>
      <c r="D13" s="88"/>
      <c r="E13" s="91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4.25" customHeight="1">
      <c r="A14" s="20" t="s">
        <v>25</v>
      </c>
      <c r="B14" s="16">
        <v>106990</v>
      </c>
      <c r="C14" s="27">
        <v>0.00043</v>
      </c>
      <c r="D14" s="28">
        <f>$B$8*C14</f>
        <v>3.44E-06</v>
      </c>
      <c r="E14" s="40">
        <f>$C$8*C14</f>
        <v>0.0516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4.25" customHeight="1">
      <c r="A15" s="36" t="s">
        <v>14</v>
      </c>
      <c r="B15" s="7">
        <v>75070</v>
      </c>
      <c r="C15" s="29">
        <v>0.04</v>
      </c>
      <c r="D15" s="30">
        <f>$B$8*C15</f>
        <v>0.00032</v>
      </c>
      <c r="E15" s="41">
        <f>$C$8*C15</f>
        <v>4.8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2.75">
      <c r="A16" s="8" t="s">
        <v>15</v>
      </c>
      <c r="B16" s="7">
        <v>107028</v>
      </c>
      <c r="C16" s="29">
        <v>0.0063999999999999994</v>
      </c>
      <c r="D16" s="30">
        <f aca="true" t="shared" si="0" ref="D16:D24">$B$8*C16</f>
        <v>5.12E-05</v>
      </c>
      <c r="E16" s="41">
        <f aca="true" t="shared" si="1" ref="E16:E24">$C$8*C16</f>
        <v>0.7679999999999999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.75">
      <c r="A17" s="8" t="s">
        <v>16</v>
      </c>
      <c r="B17" s="7">
        <v>71432</v>
      </c>
      <c r="C17" s="39">
        <f>IF(B9="y",0.00091,0.012)</f>
        <v>0.012</v>
      </c>
      <c r="D17" s="30">
        <f t="shared" si="0"/>
        <v>9.6E-05</v>
      </c>
      <c r="E17" s="41">
        <f t="shared" si="1"/>
        <v>1.44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8" t="s">
        <v>22</v>
      </c>
      <c r="B18" s="7">
        <v>100414</v>
      </c>
      <c r="C18" s="31">
        <v>0.032</v>
      </c>
      <c r="D18" s="30">
        <f t="shared" si="0"/>
        <v>0.000256</v>
      </c>
      <c r="E18" s="41">
        <f t="shared" si="1"/>
        <v>3.84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.75">
      <c r="A19" s="8" t="s">
        <v>17</v>
      </c>
      <c r="B19" s="7">
        <v>50000</v>
      </c>
      <c r="C19" s="39">
        <f>IF(B9="y",0.02,0.71)</f>
        <v>0.71</v>
      </c>
      <c r="D19" s="30">
        <f t="shared" si="0"/>
        <v>0.00568</v>
      </c>
      <c r="E19" s="41">
        <f t="shared" si="1"/>
        <v>85.19999999999999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2.75">
      <c r="A20" s="8" t="s">
        <v>19</v>
      </c>
      <c r="B20" s="7">
        <v>91203</v>
      </c>
      <c r="C20" s="29">
        <v>0.0013</v>
      </c>
      <c r="D20" s="30">
        <f t="shared" si="0"/>
        <v>1.04E-05</v>
      </c>
      <c r="E20" s="41">
        <f t="shared" si="1"/>
        <v>0.156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8" t="s">
        <v>20</v>
      </c>
      <c r="B21" s="7">
        <v>1150</v>
      </c>
      <c r="C21" s="29">
        <v>0.0022</v>
      </c>
      <c r="D21" s="30">
        <f t="shared" si="0"/>
        <v>1.76E-05</v>
      </c>
      <c r="E21" s="41">
        <f t="shared" si="1"/>
        <v>0.264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2.75">
      <c r="A22" s="8" t="s">
        <v>26</v>
      </c>
      <c r="B22" s="7">
        <v>75569</v>
      </c>
      <c r="C22" s="29">
        <v>0.029</v>
      </c>
      <c r="D22" s="30">
        <f t="shared" si="0"/>
        <v>0.00023200000000000003</v>
      </c>
      <c r="E22" s="41">
        <f t="shared" si="1"/>
        <v>3.48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2.75">
      <c r="A23" s="8" t="s">
        <v>18</v>
      </c>
      <c r="B23" s="7">
        <v>108883</v>
      </c>
      <c r="C23" s="29">
        <v>0.13</v>
      </c>
      <c r="D23" s="30">
        <f t="shared" si="0"/>
        <v>0.0010400000000000001</v>
      </c>
      <c r="E23" s="41">
        <f t="shared" si="1"/>
        <v>15.600000000000001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3.5" thickBot="1">
      <c r="A24" s="9" t="s">
        <v>21</v>
      </c>
      <c r="B24" s="10">
        <v>1330207</v>
      </c>
      <c r="C24" s="32">
        <v>0.064</v>
      </c>
      <c r="D24" s="33">
        <f t="shared" si="0"/>
        <v>0.000512</v>
      </c>
      <c r="E24" s="42">
        <f t="shared" si="1"/>
        <v>7.68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2.75">
      <c r="A25" s="52"/>
      <c r="B25" s="53"/>
      <c r="C25" s="54"/>
      <c r="D25" s="54"/>
      <c r="E25" s="54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2.75">
      <c r="A26" s="15" t="s">
        <v>9</v>
      </c>
      <c r="B26" s="16"/>
      <c r="C26" s="17"/>
      <c r="D26" s="17"/>
      <c r="E26" s="17"/>
      <c r="F26" s="17"/>
      <c r="G26" s="17"/>
      <c r="H26" s="18"/>
      <c r="I26" s="18"/>
      <c r="J26" s="18"/>
      <c r="K26" s="19"/>
      <c r="L26" s="48"/>
      <c r="M26" s="48"/>
      <c r="N26" s="48"/>
      <c r="O26" s="48"/>
      <c r="P26" s="48"/>
      <c r="Q26" s="48"/>
    </row>
    <row r="27" spans="1:17" ht="27.75" customHeight="1">
      <c r="A27" s="70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48"/>
      <c r="M27" s="48"/>
      <c r="N27" s="48"/>
      <c r="O27" s="48"/>
      <c r="P27" s="48"/>
      <c r="Q27" s="48"/>
    </row>
    <row r="28" spans="1:17" ht="27" customHeight="1">
      <c r="A28" s="73" t="s">
        <v>32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48"/>
      <c r="M28" s="48"/>
      <c r="N28" s="48"/>
      <c r="O28" s="48"/>
      <c r="P28" s="48"/>
      <c r="Q28" s="48"/>
    </row>
    <row r="29" spans="1:17" ht="12.75">
      <c r="A29" s="50"/>
      <c r="B29" s="5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50"/>
      <c r="B30" s="5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5" ht="12.75">
      <c r="B35" s="47" t="s">
        <v>34</v>
      </c>
    </row>
    <row r="36" ht="12.75">
      <c r="B36" s="47" t="s">
        <v>35</v>
      </c>
    </row>
  </sheetData>
  <sheetProtection/>
  <mergeCells count="13">
    <mergeCell ref="B1:G1"/>
    <mergeCell ref="A11:A13"/>
    <mergeCell ref="B11:B13"/>
    <mergeCell ref="C11:C13"/>
    <mergeCell ref="D11:D13"/>
    <mergeCell ref="E11:E13"/>
    <mergeCell ref="D7:G7"/>
    <mergeCell ref="D8:G10"/>
    <mergeCell ref="B2:G2"/>
    <mergeCell ref="B3:C3"/>
    <mergeCell ref="E3:F3"/>
    <mergeCell ref="A27:K27"/>
    <mergeCell ref="A28:K28"/>
  </mergeCells>
  <dataValidations count="1">
    <dataValidation type="list" allowBlank="1" showInputMessage="1" showErrorMessage="1" sqref="B9">
      <formula1>$B$35:$B$36</formula1>
    </dataValidation>
  </dataValidations>
  <printOptions gridLines="1"/>
  <pageMargins left="0.75" right="0.75" top="1" bottom="1" header="0.5" footer="0.5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130" zoomScaleNormal="130" zoomScalePageLayoutView="0" workbookViewId="0" topLeftCell="A1">
      <selection activeCell="C17" sqref="C17"/>
    </sheetView>
  </sheetViews>
  <sheetFormatPr defaultColWidth="9.140625" defaultRowHeight="12.75"/>
  <cols>
    <col min="1" max="1" width="28.140625" style="0" customWidth="1"/>
    <col min="2" max="2" width="12.7109375" style="11" customWidth="1"/>
    <col min="3" max="17" width="12.7109375" style="0" customWidth="1"/>
  </cols>
  <sheetData>
    <row r="1" spans="1:17" ht="18.75" thickBot="1">
      <c r="A1" s="25" t="s">
        <v>10</v>
      </c>
      <c r="B1" s="76" t="s">
        <v>23</v>
      </c>
      <c r="C1" s="77"/>
      <c r="D1" s="77"/>
      <c r="E1" s="77"/>
      <c r="F1" s="77"/>
      <c r="G1" s="7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2.25" customHeight="1" thickBot="1">
      <c r="A2" s="24" t="s">
        <v>6</v>
      </c>
      <c r="B2" s="64" t="s">
        <v>37</v>
      </c>
      <c r="C2" s="65"/>
      <c r="D2" s="65"/>
      <c r="E2" s="65"/>
      <c r="F2" s="65"/>
      <c r="G2" s="66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 thickBot="1">
      <c r="A3" s="12" t="s">
        <v>11</v>
      </c>
      <c r="B3" s="67" t="s">
        <v>8</v>
      </c>
      <c r="C3" s="68"/>
      <c r="D3" s="13" t="s">
        <v>7</v>
      </c>
      <c r="E3" s="69">
        <v>44694</v>
      </c>
      <c r="F3" s="69"/>
      <c r="G3" s="14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3" t="s">
        <v>0</v>
      </c>
      <c r="B4" s="21"/>
      <c r="C4" s="21"/>
      <c r="D4" s="21"/>
      <c r="F4" s="1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2.75">
      <c r="A5" s="3" t="s">
        <v>1</v>
      </c>
      <c r="B5" s="21"/>
      <c r="C5" s="21"/>
      <c r="D5" s="21"/>
      <c r="F5" s="1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3.5" thickBot="1">
      <c r="A6" s="4" t="s">
        <v>2</v>
      </c>
      <c r="B6" s="22"/>
      <c r="C6" s="22"/>
      <c r="D6" s="22"/>
      <c r="E6" s="5"/>
      <c r="F6" s="5"/>
      <c r="G6" s="6"/>
      <c r="H6" s="49"/>
      <c r="I6" s="48"/>
      <c r="J6" s="48"/>
      <c r="K6" s="48"/>
      <c r="L6" s="48"/>
      <c r="M6" s="48"/>
      <c r="N6" s="48"/>
      <c r="O6" s="48"/>
      <c r="P6" s="48"/>
      <c r="Q6" s="48"/>
    </row>
    <row r="7" spans="1:17" ht="19.5" thickBot="1" thickTop="1">
      <c r="A7" s="23" t="s">
        <v>12</v>
      </c>
      <c r="B7" s="44" t="s">
        <v>30</v>
      </c>
      <c r="C7" s="44" t="s">
        <v>31</v>
      </c>
      <c r="D7" s="92" t="s">
        <v>13</v>
      </c>
      <c r="E7" s="93"/>
      <c r="F7" s="93"/>
      <c r="G7" s="94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 thickBot="1">
      <c r="A8" s="43" t="s">
        <v>29</v>
      </c>
      <c r="B8" s="38">
        <v>0.008</v>
      </c>
      <c r="C8" s="45">
        <v>120</v>
      </c>
      <c r="D8" s="55" t="s">
        <v>38</v>
      </c>
      <c r="E8" s="56"/>
      <c r="F8" s="56"/>
      <c r="G8" s="5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3.5" thickBot="1">
      <c r="A9" s="37" t="s">
        <v>39</v>
      </c>
      <c r="B9" s="46" t="s">
        <v>35</v>
      </c>
      <c r="C9" s="35"/>
      <c r="D9" s="58"/>
      <c r="E9" s="59"/>
      <c r="F9" s="59"/>
      <c r="G9" s="60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41.25" customHeight="1" thickBot="1">
      <c r="A10" s="37" t="s">
        <v>40</v>
      </c>
      <c r="B10" s="95">
        <v>70</v>
      </c>
      <c r="C10" s="35"/>
      <c r="D10" s="61"/>
      <c r="E10" s="62"/>
      <c r="F10" s="62"/>
      <c r="G10" s="63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13.5" customHeight="1">
      <c r="A11" s="79" t="s">
        <v>28</v>
      </c>
      <c r="B11" s="79" t="s">
        <v>3</v>
      </c>
      <c r="C11" s="84" t="s">
        <v>24</v>
      </c>
      <c r="D11" s="87" t="s">
        <v>4</v>
      </c>
      <c r="E11" s="89" t="s">
        <v>5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3.5" customHeight="1">
      <c r="A12" s="80"/>
      <c r="B12" s="82"/>
      <c r="C12" s="85"/>
      <c r="D12" s="87"/>
      <c r="E12" s="9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7.25" customHeight="1">
      <c r="A13" s="81"/>
      <c r="B13" s="83"/>
      <c r="C13" s="86"/>
      <c r="D13" s="88"/>
      <c r="E13" s="91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4.25" customHeight="1">
      <c r="A14" s="20" t="s">
        <v>25</v>
      </c>
      <c r="B14" s="16">
        <v>106990</v>
      </c>
      <c r="C14" s="27">
        <v>0.00043</v>
      </c>
      <c r="D14" s="28">
        <f>$B$8*C14</f>
        <v>3.44E-06</v>
      </c>
      <c r="E14" s="40">
        <f>$C$8*C14</f>
        <v>0.0516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4.25" customHeight="1">
      <c r="A15" s="36" t="s">
        <v>14</v>
      </c>
      <c r="B15" s="7">
        <v>75070</v>
      </c>
      <c r="C15" s="29">
        <v>0.04</v>
      </c>
      <c r="D15" s="30">
        <f>$B$8*C15</f>
        <v>0.00032</v>
      </c>
      <c r="E15" s="41">
        <f>$C$8*C15</f>
        <v>4.8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2.75">
      <c r="A16" s="8" t="s">
        <v>15</v>
      </c>
      <c r="B16" s="7">
        <v>107028</v>
      </c>
      <c r="C16" s="29">
        <v>0.0063999999999999994</v>
      </c>
      <c r="D16" s="30">
        <f aca="true" t="shared" si="0" ref="D16:D24">$B$8*C16</f>
        <v>5.12E-05</v>
      </c>
      <c r="E16" s="41">
        <f aca="true" t="shared" si="1" ref="E16:E24">$C$8*C16</f>
        <v>0.7679999999999999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.75">
      <c r="A17" s="8" t="s">
        <v>16</v>
      </c>
      <c r="B17" s="7">
        <v>71432</v>
      </c>
      <c r="C17" s="39">
        <f>IF(B9="y",(B10/100*0.012),0.012)</f>
        <v>0.012</v>
      </c>
      <c r="D17" s="30">
        <f t="shared" si="0"/>
        <v>9.6E-05</v>
      </c>
      <c r="E17" s="41">
        <f t="shared" si="1"/>
        <v>1.44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2.75">
      <c r="A18" s="8" t="s">
        <v>22</v>
      </c>
      <c r="B18" s="7">
        <v>100414</v>
      </c>
      <c r="C18" s="31">
        <v>0.032</v>
      </c>
      <c r="D18" s="30">
        <f t="shared" si="0"/>
        <v>0.000256</v>
      </c>
      <c r="E18" s="41">
        <f t="shared" si="1"/>
        <v>3.84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.75">
      <c r="A19" s="8" t="s">
        <v>17</v>
      </c>
      <c r="B19" s="7">
        <v>50000</v>
      </c>
      <c r="C19" s="39">
        <f>IF(B9="y",(B10/100*0.71),0.71)</f>
        <v>0.71</v>
      </c>
      <c r="D19" s="30">
        <f t="shared" si="0"/>
        <v>0.00568</v>
      </c>
      <c r="E19" s="41">
        <f t="shared" si="1"/>
        <v>85.19999999999999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2.75">
      <c r="A20" s="8" t="s">
        <v>19</v>
      </c>
      <c r="B20" s="7">
        <v>91203</v>
      </c>
      <c r="C20" s="29">
        <v>0.0013</v>
      </c>
      <c r="D20" s="30">
        <f t="shared" si="0"/>
        <v>1.04E-05</v>
      </c>
      <c r="E20" s="41">
        <f t="shared" si="1"/>
        <v>0.156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12.75">
      <c r="A21" s="8" t="s">
        <v>20</v>
      </c>
      <c r="B21" s="7">
        <v>1150</v>
      </c>
      <c r="C21" s="29">
        <v>0.0022</v>
      </c>
      <c r="D21" s="30">
        <f t="shared" si="0"/>
        <v>1.76E-05</v>
      </c>
      <c r="E21" s="41">
        <f t="shared" si="1"/>
        <v>0.264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2.75">
      <c r="A22" s="8" t="s">
        <v>26</v>
      </c>
      <c r="B22" s="7">
        <v>75569</v>
      </c>
      <c r="C22" s="29">
        <v>0.029</v>
      </c>
      <c r="D22" s="30">
        <f t="shared" si="0"/>
        <v>0.00023200000000000003</v>
      </c>
      <c r="E22" s="41">
        <f t="shared" si="1"/>
        <v>3.48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2.75">
      <c r="A23" s="8" t="s">
        <v>18</v>
      </c>
      <c r="B23" s="7">
        <v>108883</v>
      </c>
      <c r="C23" s="29">
        <v>0.13</v>
      </c>
      <c r="D23" s="30">
        <f t="shared" si="0"/>
        <v>0.0010400000000000001</v>
      </c>
      <c r="E23" s="41">
        <f t="shared" si="1"/>
        <v>15.600000000000001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3.5" thickBot="1">
      <c r="A24" s="9" t="s">
        <v>21</v>
      </c>
      <c r="B24" s="10">
        <v>1330207</v>
      </c>
      <c r="C24" s="32">
        <v>0.064</v>
      </c>
      <c r="D24" s="33">
        <f t="shared" si="0"/>
        <v>0.000512</v>
      </c>
      <c r="E24" s="42">
        <f t="shared" si="1"/>
        <v>7.68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2.75">
      <c r="A25" s="52"/>
      <c r="B25" s="53"/>
      <c r="C25" s="54"/>
      <c r="D25" s="54"/>
      <c r="E25" s="54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2.75">
      <c r="A26" s="15" t="s">
        <v>9</v>
      </c>
      <c r="B26" s="16"/>
      <c r="C26" s="17"/>
      <c r="D26" s="17"/>
      <c r="E26" s="17"/>
      <c r="F26" s="17"/>
      <c r="G26" s="17"/>
      <c r="H26" s="18"/>
      <c r="I26" s="18"/>
      <c r="J26" s="18"/>
      <c r="K26" s="19"/>
      <c r="L26" s="48"/>
      <c r="M26" s="48"/>
      <c r="N26" s="48"/>
      <c r="O26" s="48"/>
      <c r="P26" s="48"/>
      <c r="Q26" s="48"/>
    </row>
    <row r="27" spans="1:17" ht="27.75" customHeight="1">
      <c r="A27" s="70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48"/>
      <c r="M27" s="48"/>
      <c r="N27" s="48"/>
      <c r="O27" s="48"/>
      <c r="P27" s="48"/>
      <c r="Q27" s="48"/>
    </row>
    <row r="28" spans="1:17" ht="19.5" customHeight="1">
      <c r="A28" s="96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8"/>
      <c r="L28" s="48"/>
      <c r="M28" s="48"/>
      <c r="N28" s="48"/>
      <c r="O28" s="48"/>
      <c r="P28" s="48"/>
      <c r="Q28" s="48"/>
    </row>
    <row r="29" spans="1:17" ht="12.75">
      <c r="A29" s="50"/>
      <c r="B29" s="5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12.75">
      <c r="A30" s="50"/>
      <c r="B30" s="5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5" ht="12.75">
      <c r="B35" s="47" t="s">
        <v>34</v>
      </c>
    </row>
    <row r="36" ht="12.75">
      <c r="B36" s="47" t="s">
        <v>35</v>
      </c>
    </row>
  </sheetData>
  <sheetProtection/>
  <mergeCells count="13">
    <mergeCell ref="A28:K28"/>
    <mergeCell ref="A11:A13"/>
    <mergeCell ref="B11:B13"/>
    <mergeCell ref="C11:C13"/>
    <mergeCell ref="D11:D13"/>
    <mergeCell ref="E11:E13"/>
    <mergeCell ref="A27:K27"/>
    <mergeCell ref="B1:G1"/>
    <mergeCell ref="B2:G2"/>
    <mergeCell ref="B3:C3"/>
    <mergeCell ref="E3:F3"/>
    <mergeCell ref="D7:G7"/>
    <mergeCell ref="D8:G10"/>
  </mergeCells>
  <dataValidations count="1">
    <dataValidation type="list" allowBlank="1" showInputMessage="1" showErrorMessage="1" sqref="B9">
      <formula1>$B$35:$B$36</formula1>
    </dataValidation>
  </dataValidation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2022-05-13T20:32:56Z</dcterms:modified>
  <cp:category/>
  <cp:version/>
  <cp:contentType/>
  <cp:contentStatus/>
</cp:coreProperties>
</file>