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0" windowWidth="28935" windowHeight="11235" tabRatio="734" activeTab="0"/>
  </bookViews>
  <sheets>
    <sheet name="PRIOR" sheetId="1" r:id="rId1"/>
    <sheet name="CAS List" sheetId="2" r:id="rId2"/>
    <sheet name="CAS List 2" sheetId="3" r:id="rId3"/>
  </sheets>
  <definedNames>
    <definedName name="_xlnm._FilterDatabase" localSheetId="1" hidden="1">'CAS List'!$A$1:$F$861</definedName>
    <definedName name="_Key1" hidden="1">#REF!</definedName>
    <definedName name="_Order1" hidden="1">255</definedName>
    <definedName name="_Sort" hidden="1">#REF!</definedName>
    <definedName name="_xlfn.IFERROR" hidden="1">#NAME?</definedName>
    <definedName name="CASNameList">'CAS List 2'!$E$2:$E$861</definedName>
  </definedNames>
  <calcPr fullCalcOnLoad="1"/>
</workbook>
</file>

<file path=xl/comments1.xml><?xml version="1.0" encoding="utf-8"?>
<comments xmlns="http://schemas.openxmlformats.org/spreadsheetml/2006/main">
  <authors>
    <author>Matthew Cegielski</author>
  </authors>
  <commentList>
    <comment ref="I29" authorId="0">
      <text>
        <r>
          <rPr>
            <b/>
            <sz val="12"/>
            <rFont val="Tahoma"/>
            <family val="2"/>
          </rPr>
          <t>Matthew Cegielski:</t>
        </r>
        <r>
          <rPr>
            <sz val="12"/>
            <rFont val="Tahoma"/>
            <family val="2"/>
          </rPr>
          <t xml:space="preserve">
Normalization factor changed  1700 to 7700 Aug 2016 CAPCOA Prior</t>
        </r>
      </text>
    </comment>
    <comment ref="M29" authorId="0">
      <text>
        <r>
          <rPr>
            <b/>
            <sz val="12"/>
            <rFont val="Tahoma"/>
            <family val="2"/>
          </rPr>
          <t>Matthew Cegielski:</t>
        </r>
        <r>
          <rPr>
            <sz val="12"/>
            <rFont val="Tahoma"/>
            <family val="2"/>
          </rPr>
          <t xml:space="preserve">
170407
Ref stated 128 for norm factor previously at 28</t>
        </r>
      </text>
    </comment>
  </commentList>
</comments>
</file>

<file path=xl/comments2.xml><?xml version="1.0" encoding="utf-8"?>
<comments xmlns="http://schemas.openxmlformats.org/spreadsheetml/2006/main">
  <authors>
    <author>Matthew Cegielski</author>
    <author>localadmin</author>
  </authors>
  <commentList>
    <comment ref="F1" authorId="0">
      <text>
        <r>
          <rPr>
            <b/>
            <sz val="9"/>
            <rFont val="Tahoma"/>
            <family val="0"/>
          </rPr>
          <t>Matthew Cegielski:</t>
        </r>
        <r>
          <rPr>
            <sz val="9"/>
            <rFont val="Tahoma"/>
            <family val="0"/>
          </rPr>
          <t xml:space="preserve">
230914 New RELS for Cobalt in Health table update.</t>
        </r>
      </text>
    </commen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A18" authorId="0">
      <text>
        <r>
          <rPr>
            <b/>
            <sz val="10"/>
            <rFont val="Tahoma"/>
            <family val="2"/>
          </rPr>
          <t>Matthew Cegielski:</t>
        </r>
        <r>
          <rPr>
            <sz val="10"/>
            <rFont val="Tahoma"/>
            <family val="2"/>
          </rPr>
          <t xml:space="preserve">
171006 Added to table </t>
        </r>
      </text>
    </comment>
    <comment ref="A44" authorId="0">
      <text>
        <r>
          <rPr>
            <b/>
            <sz val="9"/>
            <rFont val="Tahoma"/>
            <family val="0"/>
          </rPr>
          <t>Matthew Cegielski:</t>
        </r>
        <r>
          <rPr>
            <sz val="9"/>
            <rFont val="Tahoma"/>
            <family val="0"/>
          </rPr>
          <t xml:space="preserve">
Added 220831
Risk Value same as Hydrogen Fluoride</t>
        </r>
      </text>
    </comment>
    <comment ref="E44" authorId="0">
      <text>
        <r>
          <rPr>
            <b/>
            <sz val="9"/>
            <rFont val="Tahoma"/>
            <family val="0"/>
          </rPr>
          <t>Matthew Cegielski:</t>
        </r>
        <r>
          <rPr>
            <sz val="9"/>
            <rFont val="Tahoma"/>
            <family val="0"/>
          </rPr>
          <t xml:space="preserve">
Inhalation</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A65" authorId="0">
      <text>
        <r>
          <rPr>
            <b/>
            <sz val="9"/>
            <rFont val="Tahoma"/>
            <family val="2"/>
          </rPr>
          <t>Matthew Cegielski:</t>
        </r>
        <r>
          <rPr>
            <sz val="9"/>
            <rFont val="Tahoma"/>
            <family val="2"/>
          </rPr>
          <t xml:space="preserve">
Added 220831</t>
        </r>
      </text>
    </comment>
    <comment ref="A66" authorId="0">
      <text>
        <r>
          <rPr>
            <b/>
            <sz val="9"/>
            <rFont val="Tahoma"/>
            <family val="2"/>
          </rPr>
          <t>Matthew Cegielski:</t>
        </r>
        <r>
          <rPr>
            <sz val="9"/>
            <rFont val="Tahoma"/>
            <family val="2"/>
          </rPr>
          <t xml:space="preserve">
Added 220831</t>
        </r>
      </text>
    </comment>
    <comment ref="A67" authorId="0">
      <text>
        <r>
          <rPr>
            <b/>
            <sz val="9"/>
            <rFont val="Tahoma"/>
            <family val="2"/>
          </rPr>
          <t>Matthew Cegielski:</t>
        </r>
        <r>
          <rPr>
            <sz val="9"/>
            <rFont val="Tahoma"/>
            <family val="2"/>
          </rPr>
          <t xml:space="preserve">
Added 220831</t>
        </r>
      </text>
    </comment>
    <comment ref="A68" authorId="0">
      <text>
        <r>
          <rPr>
            <b/>
            <sz val="9"/>
            <rFont val="Tahoma"/>
            <family val="2"/>
          </rPr>
          <t>Matthew Cegielski:</t>
        </r>
        <r>
          <rPr>
            <sz val="9"/>
            <rFont val="Tahoma"/>
            <family val="2"/>
          </rPr>
          <t xml:space="preserve">
Added 220831</t>
        </r>
      </text>
    </comment>
    <comment ref="A69" authorId="0">
      <text>
        <r>
          <rPr>
            <b/>
            <sz val="12"/>
            <rFont val="Tahoma"/>
            <family val="2"/>
          </rPr>
          <t>Matthew Cegielski:</t>
        </r>
        <r>
          <rPr>
            <sz val="12"/>
            <rFont val="Tahoma"/>
            <family val="2"/>
          </rPr>
          <t xml:space="preserve">
150824 added from SHARP health table</t>
        </r>
      </text>
    </comment>
    <comment ref="B75" authorId="0">
      <text>
        <r>
          <rPr>
            <b/>
            <sz val="12"/>
            <rFont val="Tahoma"/>
            <family val="2"/>
          </rPr>
          <t>Matthew Cegielski:</t>
        </r>
        <r>
          <rPr>
            <sz val="12"/>
            <rFont val="Tahoma"/>
            <family val="2"/>
          </rPr>
          <t xml:space="preserve">
06/24/2013 Update</t>
        </r>
      </text>
    </comment>
    <comment ref="B118" authorId="0">
      <text>
        <r>
          <rPr>
            <b/>
            <sz val="9"/>
            <rFont val="Tahoma"/>
            <family val="0"/>
          </rPr>
          <t>Matthew Cegielski:</t>
        </r>
        <r>
          <rPr>
            <sz val="9"/>
            <rFont val="Tahoma"/>
            <family val="0"/>
          </rPr>
          <t xml:space="preserve">
Synthetic form of Estrogen.</t>
        </r>
      </text>
    </comment>
    <comment ref="B122" authorId="0">
      <text>
        <r>
          <rPr>
            <b/>
            <sz val="9"/>
            <rFont val="Tahoma"/>
            <family val="0"/>
          </rPr>
          <t>Matthew Cegielski:</t>
        </r>
        <r>
          <rPr>
            <sz val="9"/>
            <rFont val="Tahoma"/>
            <family val="0"/>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0"/>
          </rPr>
          <t>Matthew Cegielski:</t>
        </r>
        <r>
          <rPr>
            <sz val="9"/>
            <rFont val="Tahoma"/>
            <family val="0"/>
          </rPr>
          <t xml:space="preserve">
Present in tobacco smoke</t>
        </r>
      </text>
    </comment>
    <comment ref="B136" authorId="0">
      <text>
        <r>
          <rPr>
            <b/>
            <sz val="9"/>
            <rFont val="Tahoma"/>
            <family val="0"/>
          </rPr>
          <t>Matthew Cegielski:</t>
        </r>
        <r>
          <rPr>
            <sz val="9"/>
            <rFont val="Tahoma"/>
            <family val="0"/>
          </rPr>
          <t xml:space="preserve">
Snuff Tobacco</t>
        </r>
      </text>
    </comment>
    <comment ref="B140" authorId="0">
      <text>
        <r>
          <rPr>
            <b/>
            <sz val="9"/>
            <rFont val="Tahoma"/>
            <family val="0"/>
          </rPr>
          <t>Matthew Cegielski:</t>
        </r>
        <r>
          <rPr>
            <sz val="9"/>
            <rFont val="Tahoma"/>
            <family val="0"/>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A166" authorId="0">
      <text>
        <r>
          <rPr>
            <b/>
            <sz val="10"/>
            <rFont val="Tahoma"/>
            <family val="2"/>
          </rPr>
          <t>Matthew Cegielski:</t>
        </r>
        <r>
          <rPr>
            <sz val="10"/>
            <rFont val="Tahoma"/>
            <family val="2"/>
          </rPr>
          <t xml:space="preserve">
171009 Added</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D342" authorId="0">
      <text>
        <r>
          <rPr>
            <b/>
            <sz val="12"/>
            <rFont val="Tahoma"/>
            <family val="2"/>
          </rPr>
          <t>Matthew Cegielski:</t>
        </r>
        <r>
          <rPr>
            <sz val="12"/>
            <rFont val="Tahoma"/>
            <family val="2"/>
          </rPr>
          <t xml:space="preserve">
150826 SHARP Health Table Ref New Acute Rel of 660 ARB update 130801</t>
        </r>
      </text>
    </comment>
    <comment ref="E342" authorId="0">
      <text>
        <r>
          <rPr>
            <b/>
            <sz val="12"/>
            <rFont val="Tahoma"/>
            <family val="2"/>
          </rPr>
          <t>Matthew Cegielski:</t>
        </r>
        <r>
          <rPr>
            <sz val="12"/>
            <rFont val="Tahoma"/>
            <family val="2"/>
          </rPr>
          <t xml:space="preserve">
150826 SHARP Health Table Ref Chronic Rel changed to 2 Original 20 ARB update 130801</t>
        </r>
      </text>
    </comment>
    <comment ref="A349" authorId="0">
      <text>
        <r>
          <rPr>
            <b/>
            <sz val="10"/>
            <rFont val="Tahoma"/>
            <family val="2"/>
          </rPr>
          <t>Matthew Cegielski:</t>
        </r>
        <r>
          <rPr>
            <sz val="10"/>
            <rFont val="Tahoma"/>
            <family val="2"/>
          </rPr>
          <t xml:space="preserve">
171009 Added</t>
        </r>
      </text>
    </comment>
    <comment ref="A353" authorId="0">
      <text>
        <r>
          <rPr>
            <b/>
            <sz val="9"/>
            <rFont val="Tahoma"/>
            <family val="2"/>
          </rPr>
          <t>Matthew Cegielski:</t>
        </r>
        <r>
          <rPr>
            <sz val="9"/>
            <rFont val="Tahoma"/>
            <family val="2"/>
          </rPr>
          <t xml:space="preserve">
Added 220831</t>
        </r>
      </text>
    </comment>
    <comment ref="B353" authorId="0">
      <text>
        <r>
          <rPr>
            <b/>
            <sz val="9"/>
            <rFont val="Tahoma"/>
            <family val="0"/>
          </rPr>
          <t>Matthew Cegielski:</t>
        </r>
        <r>
          <rPr>
            <sz val="9"/>
            <rFont val="Tahoma"/>
            <family val="0"/>
          </rPr>
          <t xml:space="preserve">
Polymeric form of HDI</t>
        </r>
      </text>
    </comment>
    <comment ref="D359" authorId="0">
      <text>
        <r>
          <rPr>
            <b/>
            <sz val="9"/>
            <rFont val="Tahoma"/>
            <family val="2"/>
          </rPr>
          <t>Matthew Cegielski:</t>
        </r>
        <r>
          <rPr>
            <sz val="9"/>
            <rFont val="Tahoma"/>
            <family val="2"/>
          </rPr>
          <t xml:space="preserve">
200820 Changed from 37000 to 5000</t>
        </r>
      </text>
    </comment>
    <comment ref="E359" authorId="0">
      <text>
        <r>
          <rPr>
            <b/>
            <sz val="9"/>
            <rFont val="Tahoma"/>
            <family val="2"/>
          </rPr>
          <t>Matthew Cegielski:</t>
        </r>
        <r>
          <rPr>
            <sz val="9"/>
            <rFont val="Tahoma"/>
            <family val="2"/>
          </rPr>
          <t xml:space="preserve">
200820 Changed from 300 to 420</t>
        </r>
      </text>
    </comment>
    <comment ref="D377" authorId="0">
      <text>
        <r>
          <rPr>
            <b/>
            <sz val="10"/>
            <rFont val="Tahoma"/>
            <family val="2"/>
          </rPr>
          <t>Matthew Cegielski:</t>
        </r>
        <r>
          <rPr>
            <sz val="10"/>
            <rFont val="Tahoma"/>
            <family val="2"/>
          </rPr>
          <t xml:space="preserve">
180504 Changed from 14,000 to 4700 (OEHHA)</t>
        </r>
      </text>
    </comment>
    <comment ref="E377" authorId="0">
      <text>
        <r>
          <rPr>
            <b/>
            <sz val="10"/>
            <rFont val="Tahoma"/>
            <family val="2"/>
          </rPr>
          <t>Matthew Cegielski:</t>
        </r>
        <r>
          <rPr>
            <sz val="10"/>
            <rFont val="Tahoma"/>
            <family val="2"/>
          </rPr>
          <t xml:space="preserve">
Chronic REL added by OEHHA 180504</t>
        </r>
      </text>
    </comment>
    <comment ref="A406" authorId="0">
      <text>
        <r>
          <rPr>
            <b/>
            <sz val="10"/>
            <rFont val="Tahoma"/>
            <family val="2"/>
          </rPr>
          <t>Matthew Cegielski:</t>
        </r>
        <r>
          <rPr>
            <sz val="10"/>
            <rFont val="Tahoma"/>
            <family val="2"/>
          </rPr>
          <t xml:space="preserve">
171009 Added</t>
        </r>
      </text>
    </comment>
    <comment ref="B411" authorId="0">
      <text>
        <r>
          <rPr>
            <b/>
            <sz val="12"/>
            <rFont val="Tahoma"/>
            <family val="2"/>
          </rPr>
          <t>Matthew Cegielski:</t>
        </r>
        <r>
          <rPr>
            <sz val="12"/>
            <rFont val="Tahoma"/>
            <family val="2"/>
          </rPr>
          <t xml:space="preserve">
150826 SHARP Ref Table Not Present</t>
        </r>
      </text>
    </comment>
    <comment ref="B413" authorId="0">
      <text>
        <r>
          <rPr>
            <b/>
            <sz val="8"/>
            <rFont val="Tahoma"/>
            <family val="2"/>
          </rPr>
          <t>Matthew Cegielski:</t>
        </r>
        <r>
          <rPr>
            <sz val="8"/>
            <rFont val="Tahoma"/>
            <family val="2"/>
          </rPr>
          <t xml:space="preserve">
CAS# listed as 55511-45-0 not found in Chem Dict</t>
        </r>
      </text>
    </comment>
    <comment ref="C418" authorId="0">
      <text>
        <r>
          <rPr>
            <b/>
            <sz val="12"/>
            <rFont val="Tahoma"/>
            <family val="2"/>
          </rPr>
          <t>Matthew Cegielski:</t>
        </r>
        <r>
          <rPr>
            <sz val="12"/>
            <rFont val="Tahoma"/>
            <family val="2"/>
          </rPr>
          <t xml:space="preserve">
OEHHA 9/8/2016 update</t>
        </r>
      </text>
    </comment>
    <comment ref="A426" authorId="0">
      <text>
        <r>
          <rPr>
            <b/>
            <sz val="10"/>
            <rFont val="Tahoma"/>
            <family val="2"/>
          </rPr>
          <t>Matthew Cegielski:</t>
        </r>
        <r>
          <rPr>
            <sz val="10"/>
            <rFont val="Tahoma"/>
            <family val="2"/>
          </rPr>
          <t xml:space="preserve">
171010 Added</t>
        </r>
      </text>
    </comment>
    <comment ref="A432" authorId="0">
      <text>
        <r>
          <rPr>
            <b/>
            <sz val="9"/>
            <rFont val="Tahoma"/>
            <family val="2"/>
          </rPr>
          <t>Matthew Cegielski:</t>
        </r>
        <r>
          <rPr>
            <sz val="9"/>
            <rFont val="Tahoma"/>
            <family val="2"/>
          </rPr>
          <t xml:space="preserve">
Added 220831</t>
        </r>
      </text>
    </comment>
    <comment ref="A433" authorId="0">
      <text>
        <r>
          <rPr>
            <b/>
            <sz val="10"/>
            <rFont val="Tahoma"/>
            <family val="2"/>
          </rPr>
          <t>Matthew Cegielski:</t>
        </r>
        <r>
          <rPr>
            <sz val="10"/>
            <rFont val="Tahoma"/>
            <family val="2"/>
          </rPr>
          <t xml:space="preserve">
171011 Added</t>
        </r>
      </text>
    </comment>
    <comment ref="A438" authorId="0">
      <text>
        <r>
          <rPr>
            <b/>
            <sz val="9"/>
            <rFont val="Tahoma"/>
            <family val="0"/>
          </rPr>
          <t>Matthew Cegielski:</t>
        </r>
        <r>
          <rPr>
            <sz val="9"/>
            <rFont val="Tahoma"/>
            <family val="0"/>
          </rPr>
          <t xml:space="preserve">
Added 220831</t>
        </r>
      </text>
    </comment>
    <comment ref="A440" authorId="0">
      <text>
        <r>
          <rPr>
            <b/>
            <sz val="9"/>
            <rFont val="Tahoma"/>
            <family val="2"/>
          </rPr>
          <t>Matthew Cegielski:</t>
        </r>
        <r>
          <rPr>
            <sz val="9"/>
            <rFont val="Tahoma"/>
            <family val="2"/>
          </rPr>
          <t xml:space="preserve">
Added 220831</t>
        </r>
      </text>
    </comment>
    <comment ref="A441" authorId="0">
      <text>
        <r>
          <rPr>
            <b/>
            <sz val="9"/>
            <rFont val="Tahoma"/>
            <family val="2"/>
          </rPr>
          <t>Matthew Cegielski:</t>
        </r>
        <r>
          <rPr>
            <sz val="9"/>
            <rFont val="Tahoma"/>
            <family val="2"/>
          </rPr>
          <t xml:space="preserve">
Added 220831</t>
        </r>
      </text>
    </comment>
    <comment ref="A446" authorId="0">
      <text>
        <r>
          <rPr>
            <b/>
            <sz val="9"/>
            <rFont val="Tahoma"/>
            <family val="2"/>
          </rPr>
          <t>Matthew Cegielski:</t>
        </r>
        <r>
          <rPr>
            <sz val="9"/>
            <rFont val="Tahoma"/>
            <family val="2"/>
          </rPr>
          <t xml:space="preserve">
Added 220831</t>
        </r>
      </text>
    </comment>
    <comment ref="A447" authorId="0">
      <text>
        <r>
          <rPr>
            <b/>
            <sz val="10"/>
            <rFont val="Tahoma"/>
            <family val="2"/>
          </rPr>
          <t>Matthew Cegielski:</t>
        </r>
        <r>
          <rPr>
            <sz val="10"/>
            <rFont val="Tahoma"/>
            <family val="2"/>
          </rPr>
          <t xml:space="preserve">
171010 Added</t>
        </r>
      </text>
    </comment>
    <comment ref="B456" authorId="0">
      <text>
        <r>
          <rPr>
            <b/>
            <sz val="8"/>
            <rFont val="Tahoma"/>
            <family val="2"/>
          </rPr>
          <t>Matthew Cegielski:</t>
        </r>
        <r>
          <rPr>
            <sz val="8"/>
            <rFont val="Tahoma"/>
            <family val="2"/>
          </rPr>
          <t xml:space="preserve">
CAS# Typo # is 192654</t>
        </r>
      </text>
    </comment>
    <comment ref="D485" authorId="0">
      <text>
        <r>
          <rPr>
            <b/>
            <sz val="12"/>
            <rFont val="Tahoma"/>
            <family val="2"/>
          </rPr>
          <t>Matthew Cegielski:</t>
        </r>
        <r>
          <rPr>
            <sz val="12"/>
            <rFont val="Tahoma"/>
            <family val="2"/>
          </rPr>
          <t xml:space="preserve">
150826 SHARP Health Table Ref Acute REL changed from 6 to 0.2 ARB update 130624</t>
        </r>
      </text>
    </comment>
    <comment ref="E485" authorId="0">
      <text>
        <r>
          <rPr>
            <b/>
            <sz val="12"/>
            <rFont val="Tahoma"/>
            <family val="2"/>
          </rPr>
          <t>Matthew Cegielski:</t>
        </r>
        <r>
          <rPr>
            <sz val="12"/>
            <rFont val="Tahoma"/>
            <family val="2"/>
          </rPr>
          <t xml:space="preserve">
150826 SHARP Health Table Ref Chronic REL changed from 0.05 to 0.014 ARB update 130624</t>
        </r>
      </text>
    </comment>
    <comment ref="D490" authorId="0">
      <text>
        <r>
          <rPr>
            <b/>
            <sz val="12"/>
            <rFont val="Tahoma"/>
            <family val="2"/>
          </rPr>
          <t>Matthew Cegielski:</t>
        </r>
        <r>
          <rPr>
            <sz val="12"/>
            <rFont val="Tahoma"/>
            <family val="2"/>
          </rPr>
          <t xml:space="preserve">
REL of 660 added by OEHHA 170223 Target Organ CNS</t>
        </r>
      </text>
    </comment>
    <comment ref="E490" authorId="0">
      <text>
        <r>
          <rPr>
            <b/>
            <sz val="12"/>
            <rFont val="Tahoma"/>
            <family val="2"/>
          </rPr>
          <t>Matthew Cegielski:</t>
        </r>
        <r>
          <rPr>
            <sz val="12"/>
            <rFont val="Tahoma"/>
            <family val="2"/>
          </rPr>
          <t xml:space="preserve">
REL of 10 added by OEHHA 170223 Target Organ CNS</t>
        </r>
      </text>
    </comment>
    <comment ref="A497" authorId="0">
      <text>
        <r>
          <rPr>
            <b/>
            <sz val="10"/>
            <rFont val="Tahoma"/>
            <family val="2"/>
          </rPr>
          <t>Matthew Cegielski:</t>
        </r>
        <r>
          <rPr>
            <sz val="10"/>
            <rFont val="Tahoma"/>
            <family val="2"/>
          </rPr>
          <t xml:space="preserve">
171010 Added to table</t>
        </r>
      </text>
    </comment>
    <comment ref="A500" authorId="0">
      <text>
        <r>
          <rPr>
            <b/>
            <sz val="9"/>
            <rFont val="Tahoma"/>
            <family val="2"/>
          </rPr>
          <t>Matthew Cegielski:</t>
        </r>
        <r>
          <rPr>
            <sz val="9"/>
            <rFont val="Tahoma"/>
            <family val="2"/>
          </rPr>
          <t xml:space="preserve">
Added 220831</t>
        </r>
      </text>
    </comment>
    <comment ref="B509" authorId="0">
      <text>
        <r>
          <rPr>
            <b/>
            <sz val="12"/>
            <rFont val="Tahoma"/>
            <family val="2"/>
          </rPr>
          <t>Matthew Cegielski:</t>
        </r>
        <r>
          <rPr>
            <sz val="12"/>
            <rFont val="Tahoma"/>
            <family val="2"/>
          </rPr>
          <t xml:space="preserve">
180820 Update by OEHHA
06/24/2013 Update</t>
        </r>
      </text>
    </comment>
    <comment ref="C509" authorId="0">
      <text>
        <r>
          <rPr>
            <b/>
            <sz val="10"/>
            <rFont val="Tahoma"/>
            <family val="2"/>
          </rPr>
          <t>Matthew Cegielski:</t>
        </r>
        <r>
          <rPr>
            <sz val="10"/>
            <rFont val="Tahoma"/>
            <family val="2"/>
          </rPr>
          <t xml:space="preserve">
180820 Update by OEHHA</t>
        </r>
      </text>
    </comment>
    <comment ref="A512" authorId="0">
      <text>
        <r>
          <rPr>
            <b/>
            <sz val="10"/>
            <rFont val="Tahoma"/>
            <family val="2"/>
          </rPr>
          <t>Matthew Cegielski:</t>
        </r>
        <r>
          <rPr>
            <sz val="10"/>
            <rFont val="Tahoma"/>
            <family val="2"/>
          </rPr>
          <t xml:space="preserve">
171009 Added to table</t>
        </r>
      </text>
    </comment>
    <comment ref="D522" authorId="0">
      <text>
        <r>
          <rPr>
            <b/>
            <sz val="12"/>
            <rFont val="Tahoma"/>
            <family val="2"/>
          </rPr>
          <t>Matthew Cegielski:</t>
        </r>
        <r>
          <rPr>
            <sz val="12"/>
            <rFont val="Tahoma"/>
            <family val="2"/>
          </rPr>
          <t xml:space="preserve">
OEHHA update 03/20/2016</t>
        </r>
      </text>
    </comment>
    <comment ref="E522" authorId="0">
      <text>
        <r>
          <rPr>
            <b/>
            <sz val="12"/>
            <rFont val="Tahoma"/>
            <family val="2"/>
          </rPr>
          <t>Matthew Cegielski:</t>
        </r>
        <r>
          <rPr>
            <sz val="12"/>
            <rFont val="Tahoma"/>
            <family val="2"/>
          </rPr>
          <t xml:space="preserve">
OEHHA update 03/20/2016</t>
        </r>
      </text>
    </comment>
    <comment ref="A524" authorId="0">
      <text>
        <r>
          <rPr>
            <b/>
            <sz val="9"/>
            <rFont val="Tahoma"/>
            <family val="2"/>
          </rPr>
          <t>Matthew Cegielski:</t>
        </r>
        <r>
          <rPr>
            <sz val="9"/>
            <rFont val="Tahoma"/>
            <family val="2"/>
          </rPr>
          <t xml:space="preserve">
Added 220831</t>
        </r>
      </text>
    </comment>
    <comment ref="B5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3" authorId="0">
      <text>
        <r>
          <rPr>
            <b/>
            <sz val="9"/>
            <rFont val="Tahoma"/>
            <family val="2"/>
          </rPr>
          <t>Matthew Cegielski:</t>
        </r>
        <r>
          <rPr>
            <sz val="9"/>
            <rFont val="Tahoma"/>
            <family val="2"/>
          </rPr>
          <t xml:space="preserve">
Added 220831</t>
        </r>
      </text>
    </comment>
    <comment ref="A544" authorId="0">
      <text>
        <r>
          <rPr>
            <b/>
            <sz val="10"/>
            <rFont val="Tahoma"/>
            <family val="2"/>
          </rPr>
          <t>Matthew Cegielski:</t>
        </r>
        <r>
          <rPr>
            <sz val="10"/>
            <rFont val="Tahoma"/>
            <family val="2"/>
          </rPr>
          <t xml:space="preserve">
171010 Added</t>
        </r>
      </text>
    </comment>
    <comment ref="A551" authorId="0">
      <text>
        <r>
          <rPr>
            <b/>
            <sz val="9"/>
            <rFont val="Tahoma"/>
            <family val="2"/>
          </rPr>
          <t>Matthew Cegielski:</t>
        </r>
        <r>
          <rPr>
            <sz val="9"/>
            <rFont val="Tahoma"/>
            <family val="2"/>
          </rPr>
          <t xml:space="preserve">
Added 220831</t>
        </r>
      </text>
    </comment>
    <comment ref="D552" authorId="0">
      <text>
        <r>
          <rPr>
            <b/>
            <sz val="9"/>
            <rFont val="Tahoma"/>
            <family val="2"/>
          </rPr>
          <t>Matthew Cegielski:</t>
        </r>
        <r>
          <rPr>
            <sz val="9"/>
            <rFont val="Tahoma"/>
            <family val="2"/>
          </rPr>
          <t>Value added 190909</t>
        </r>
      </text>
    </comment>
    <comment ref="E552" authorId="0">
      <text>
        <r>
          <rPr>
            <b/>
            <sz val="9"/>
            <rFont val="Tahoma"/>
            <family val="2"/>
          </rPr>
          <t>Matthew Cegielski:</t>
        </r>
        <r>
          <rPr>
            <sz val="9"/>
            <rFont val="Tahoma"/>
            <family val="2"/>
          </rPr>
          <t xml:space="preserve">
Value added 190909</t>
        </r>
      </text>
    </comment>
    <comment ref="B556" authorId="0">
      <text>
        <r>
          <rPr>
            <b/>
            <sz val="9"/>
            <rFont val="Tahoma"/>
            <family val="2"/>
          </rPr>
          <t>Matthew Cegielski:</t>
        </r>
        <r>
          <rPr>
            <sz val="9"/>
            <rFont val="Tahoma"/>
            <family val="2"/>
          </rPr>
          <t xml:space="preserve">
919-16-4 not in Dict, on Chem Exper</t>
        </r>
      </text>
    </comment>
    <comment ref="A563" authorId="0">
      <text>
        <r>
          <rPr>
            <b/>
            <sz val="10"/>
            <rFont val="Tahoma"/>
            <family val="2"/>
          </rPr>
          <t>Matthew Cegielski:</t>
        </r>
        <r>
          <rPr>
            <sz val="10"/>
            <rFont val="Tahoma"/>
            <family val="2"/>
          </rPr>
          <t xml:space="preserve">
171011 Added</t>
        </r>
      </text>
    </comment>
    <comment ref="A566" authorId="0">
      <text>
        <r>
          <rPr>
            <b/>
            <sz val="9"/>
            <rFont val="Tahoma"/>
            <family val="0"/>
          </rPr>
          <t>Matthew Cegielski:</t>
        </r>
        <r>
          <rPr>
            <sz val="9"/>
            <rFont val="Tahoma"/>
            <family val="0"/>
          </rPr>
          <t xml:space="preserve">
Added 220831</t>
        </r>
      </text>
    </comment>
    <comment ref="D567" authorId="0">
      <text>
        <r>
          <rPr>
            <b/>
            <sz val="12"/>
            <rFont val="Tahoma"/>
            <family val="2"/>
          </rPr>
          <t>Matthew Cegielski:</t>
        </r>
        <r>
          <rPr>
            <sz val="12"/>
            <rFont val="Tahoma"/>
            <family val="2"/>
          </rPr>
          <t xml:space="preserve">
150826 SHARP Health Table Ref Acute REL changed from 6 to 0.2 ARB update 130624</t>
        </r>
      </text>
    </comment>
    <comment ref="E567" authorId="0">
      <text>
        <r>
          <rPr>
            <b/>
            <sz val="12"/>
            <rFont val="Tahoma"/>
            <family val="2"/>
          </rPr>
          <t>Matthew Cegielski:</t>
        </r>
        <r>
          <rPr>
            <sz val="12"/>
            <rFont val="Tahoma"/>
            <family val="2"/>
          </rPr>
          <t xml:space="preserve">
150826 SHARP Health Table Ref Chronic REL changed from 0.05 to 0.014 ARB update 130624</t>
        </r>
      </text>
    </comment>
    <comment ref="A568" authorId="0">
      <text>
        <r>
          <rPr>
            <b/>
            <sz val="9"/>
            <rFont val="Tahoma"/>
            <family val="0"/>
          </rPr>
          <t>Matthew Cegielski:</t>
        </r>
        <r>
          <rPr>
            <sz val="9"/>
            <rFont val="Tahoma"/>
            <family val="0"/>
          </rPr>
          <t xml:space="preserve">
Added 220831</t>
        </r>
      </text>
    </comment>
    <comment ref="A569" authorId="0">
      <text>
        <r>
          <rPr>
            <b/>
            <sz val="9"/>
            <rFont val="Tahoma"/>
            <family val="0"/>
          </rPr>
          <t>Matthew Cegielski:</t>
        </r>
        <r>
          <rPr>
            <sz val="9"/>
            <rFont val="Tahoma"/>
            <family val="0"/>
          </rPr>
          <t xml:space="preserve">
Added 220831</t>
        </r>
      </text>
    </comment>
    <comment ref="A570" authorId="0">
      <text>
        <r>
          <rPr>
            <b/>
            <sz val="9"/>
            <rFont val="Tahoma"/>
            <family val="0"/>
          </rPr>
          <t>Matthew Cegielski:</t>
        </r>
        <r>
          <rPr>
            <sz val="9"/>
            <rFont val="Tahoma"/>
            <family val="0"/>
          </rPr>
          <t xml:space="preserve">
Added 220831</t>
        </r>
      </text>
    </comment>
    <comment ref="A571" authorId="0">
      <text>
        <r>
          <rPr>
            <b/>
            <sz val="9"/>
            <rFont val="Tahoma"/>
            <family val="0"/>
          </rPr>
          <t>Matthew Cegielski:</t>
        </r>
        <r>
          <rPr>
            <sz val="9"/>
            <rFont val="Tahoma"/>
            <family val="0"/>
          </rPr>
          <t xml:space="preserve">
Added 220831</t>
        </r>
      </text>
    </comment>
    <comment ref="A572" authorId="0">
      <text>
        <r>
          <rPr>
            <b/>
            <sz val="9"/>
            <rFont val="Tahoma"/>
            <family val="0"/>
          </rPr>
          <t>Matthew Cegielski:</t>
        </r>
        <r>
          <rPr>
            <sz val="9"/>
            <rFont val="Tahoma"/>
            <family val="0"/>
          </rPr>
          <t xml:space="preserve">
Added 220831</t>
        </r>
      </text>
    </comment>
    <comment ref="D576" authorId="0">
      <text>
        <r>
          <rPr>
            <b/>
            <sz val="12"/>
            <rFont val="Tahoma"/>
            <family val="2"/>
          </rPr>
          <t>Matthew Cegielski:</t>
        </r>
        <r>
          <rPr>
            <sz val="12"/>
            <rFont val="Tahoma"/>
            <family val="2"/>
          </rPr>
          <t xml:space="preserve">
150826 SHARP Health Table Ref Acute REL changed from 6 to 0.2 ARB update 130624</t>
        </r>
      </text>
    </comment>
    <comment ref="E576" authorId="0">
      <text>
        <r>
          <rPr>
            <b/>
            <sz val="12"/>
            <rFont val="Tahoma"/>
            <family val="2"/>
          </rPr>
          <t>Matthew Cegielski:</t>
        </r>
        <r>
          <rPr>
            <sz val="12"/>
            <rFont val="Tahoma"/>
            <family val="2"/>
          </rPr>
          <t xml:space="preserve">
150826 SHARP Health Table Ref Chronic REL changed from 0.1 to 0.02 ARB update 130624</t>
        </r>
      </text>
    </comment>
    <comment ref="A581" authorId="0">
      <text>
        <r>
          <rPr>
            <b/>
            <sz val="9"/>
            <rFont val="Tahoma"/>
            <family val="0"/>
          </rPr>
          <t>Matthew Cegielski:</t>
        </r>
        <r>
          <rPr>
            <sz val="9"/>
            <rFont val="Tahoma"/>
            <family val="0"/>
          </rPr>
          <t xml:space="preserve">
Added 220831</t>
        </r>
      </text>
    </comment>
    <comment ref="A584" authorId="0">
      <text>
        <r>
          <rPr>
            <b/>
            <sz val="9"/>
            <rFont val="Tahoma"/>
            <family val="0"/>
          </rPr>
          <t>Matthew Cegielski:</t>
        </r>
        <r>
          <rPr>
            <sz val="9"/>
            <rFont val="Tahoma"/>
            <family val="0"/>
          </rPr>
          <t xml:space="preserve">
Added 220831</t>
        </r>
      </text>
    </comment>
    <comment ref="B587" authorId="0">
      <text>
        <r>
          <rPr>
            <b/>
            <sz val="9"/>
            <rFont val="Tahoma"/>
            <family val="0"/>
          </rPr>
          <t>Matthew Cegielski:</t>
        </r>
        <r>
          <rPr>
            <sz val="9"/>
            <rFont val="Tahoma"/>
            <family val="0"/>
          </rPr>
          <t xml:space="preserve">
Inorganic water-soluble compounds</t>
        </r>
      </text>
    </comment>
    <comment ref="B597" authorId="0">
      <text>
        <r>
          <rPr>
            <b/>
            <sz val="9"/>
            <rFont val="Tahoma"/>
            <family val="2"/>
          </rPr>
          <t>Matthew Cegielski:</t>
        </r>
        <r>
          <rPr>
            <sz val="9"/>
            <rFont val="Tahoma"/>
            <family val="2"/>
          </rPr>
          <t xml:space="preserve">
1620-21-9 not in Dict, on Chem Exper</t>
        </r>
      </text>
    </comment>
    <comment ref="A611" authorId="0">
      <text>
        <r>
          <rPr>
            <b/>
            <sz val="10"/>
            <rFont val="Tahoma"/>
            <family val="2"/>
          </rPr>
          <t>Matthew Cegielski:</t>
        </r>
        <r>
          <rPr>
            <sz val="10"/>
            <rFont val="Tahoma"/>
            <family val="2"/>
          </rPr>
          <t xml:space="preserve">
171011 Added</t>
        </r>
      </text>
    </comment>
    <comment ref="C621" authorId="0">
      <text>
        <r>
          <rPr>
            <b/>
            <sz val="12"/>
            <rFont val="Tahoma"/>
            <family val="2"/>
          </rPr>
          <t>Matthew Cegielski:</t>
        </r>
        <r>
          <rPr>
            <sz val="12"/>
            <rFont val="Tahoma"/>
            <family val="2"/>
          </rPr>
          <t xml:space="preserve">
150826 SHARP Health Table Ref Cancer URF changed from 0.0038 to 0.011 ARB update 120223</t>
        </r>
      </text>
    </comment>
    <comment ref="E621" authorId="0">
      <text>
        <r>
          <rPr>
            <b/>
            <sz val="12"/>
            <rFont val="Tahoma"/>
            <family val="2"/>
          </rPr>
          <t>Matthew Cegielski:</t>
        </r>
        <r>
          <rPr>
            <sz val="12"/>
            <rFont val="Tahoma"/>
            <family val="2"/>
          </rPr>
          <t xml:space="preserve">
150826 SHARP Health Table Ref Chronic REL changed from 0.4 to 0.13 ARB update 120223</t>
        </r>
      </text>
    </comment>
    <comment ref="D622" authorId="0">
      <text>
        <r>
          <rPr>
            <b/>
            <sz val="12"/>
            <rFont val="Tahoma"/>
            <family val="2"/>
          </rPr>
          <t>Matthew Cegielski:</t>
        </r>
        <r>
          <rPr>
            <sz val="12"/>
            <rFont val="Tahoma"/>
            <family val="2"/>
          </rPr>
          <t xml:space="preserve">
150826 SHARP Health Table Ref Acute REL changed from 6 to 0.2 ARB update 130624</t>
        </r>
      </text>
    </comment>
    <comment ref="E622" authorId="0">
      <text>
        <r>
          <rPr>
            <b/>
            <sz val="12"/>
            <rFont val="Tahoma"/>
            <family val="2"/>
          </rPr>
          <t>Matthew Cegielski:</t>
        </r>
        <r>
          <rPr>
            <sz val="12"/>
            <rFont val="Tahoma"/>
            <family val="2"/>
          </rPr>
          <t xml:space="preserve">
150826 SHARP Health Table Ref Chronic REL changed from 0.05 to 0.014 ARB update 130624</t>
        </r>
      </text>
    </comment>
    <comment ref="D653" authorId="0">
      <text>
        <r>
          <rPr>
            <b/>
            <sz val="12"/>
            <rFont val="Tahoma"/>
            <family val="2"/>
          </rPr>
          <t>Matthew Cegielski:</t>
        </r>
        <r>
          <rPr>
            <sz val="12"/>
            <rFont val="Tahoma"/>
            <family val="2"/>
          </rPr>
          <t xml:space="preserve">
150826 SHARP Health Table Ref Acute REL changed from 6 to 0.2 ARB update 130624</t>
        </r>
      </text>
    </comment>
    <comment ref="E653" authorId="0">
      <text>
        <r>
          <rPr>
            <b/>
            <sz val="12"/>
            <rFont val="Tahoma"/>
            <family val="2"/>
          </rPr>
          <t>Matthew Cegielski:</t>
        </r>
        <r>
          <rPr>
            <sz val="12"/>
            <rFont val="Tahoma"/>
            <family val="2"/>
          </rPr>
          <t xml:space="preserve">
150826 SHARP Health Table Ref Chronic REL changed from 0.05 to 0.014 ARB update 130624</t>
        </r>
      </text>
    </comment>
    <comment ref="B661" authorId="0">
      <text>
        <r>
          <rPr>
            <b/>
            <sz val="9"/>
            <rFont val="Tahoma"/>
            <family val="0"/>
          </rPr>
          <t>Matthew Cegielski:</t>
        </r>
        <r>
          <rPr>
            <sz val="9"/>
            <rFont val="Tahoma"/>
            <family val="0"/>
          </rPr>
          <t xml:space="preserve">
Only for chromium that is not trivalent or hexavalent</t>
        </r>
      </text>
    </comment>
    <comment ref="C662" authorId="0">
      <text>
        <r>
          <rPr>
            <b/>
            <sz val="9"/>
            <rFont val="Tahoma"/>
            <family val="2"/>
          </rPr>
          <t>Matthew Cegielski:</t>
        </r>
        <r>
          <rPr>
            <sz val="9"/>
            <rFont val="Tahoma"/>
            <family val="2"/>
          </rPr>
          <t xml:space="preserve">
201002 REL added by OEHHA</t>
        </r>
      </text>
    </comment>
    <comment ref="B669" authorId="0">
      <text>
        <r>
          <rPr>
            <b/>
            <sz val="9"/>
            <rFont val="Tahoma"/>
            <family val="2"/>
          </rPr>
          <t>Matthew Cegielski:</t>
        </r>
        <r>
          <rPr>
            <sz val="9"/>
            <rFont val="Tahoma"/>
            <family val="2"/>
          </rPr>
          <t xml:space="preserve">
7446-34-6 not in Dict, on Chem Exper</t>
        </r>
      </text>
    </comment>
    <comment ref="A673" authorId="0">
      <text>
        <r>
          <rPr>
            <b/>
            <sz val="10"/>
            <rFont val="Tahoma"/>
            <family val="2"/>
          </rPr>
          <t>Matthew Cegielski:</t>
        </r>
        <r>
          <rPr>
            <sz val="10"/>
            <rFont val="Tahoma"/>
            <family val="2"/>
          </rPr>
          <t xml:space="preserve">
171011 Not in SHARP table but here for lookup</t>
        </r>
      </text>
    </comment>
    <comment ref="B673" authorId="0">
      <text>
        <r>
          <rPr>
            <b/>
            <sz val="12"/>
            <rFont val="Tahoma"/>
            <family val="2"/>
          </rPr>
          <t>Matthew Cegielski:</t>
        </r>
        <r>
          <rPr>
            <sz val="12"/>
            <rFont val="Tahoma"/>
            <family val="2"/>
          </rPr>
          <t xml:space="preserve">
150827 SHARP table Ref only 1175 listed. Left in for SDS purposes</t>
        </r>
      </text>
    </comment>
    <comment ref="A674" authorId="0">
      <text>
        <r>
          <rPr>
            <b/>
            <sz val="9"/>
            <rFont val="Tahoma"/>
            <family val="0"/>
          </rPr>
          <t>Matthew Cegielski:</t>
        </r>
        <r>
          <rPr>
            <sz val="9"/>
            <rFont val="Tahoma"/>
            <family val="0"/>
          </rPr>
          <t xml:space="preserve">
Added 220831</t>
        </r>
      </text>
    </comment>
    <comment ref="E704" authorId="0">
      <text>
        <r>
          <rPr>
            <b/>
            <sz val="12"/>
            <rFont val="Tahoma"/>
            <family val="2"/>
          </rPr>
          <t>Matthew Cegielski:</t>
        </r>
        <r>
          <rPr>
            <sz val="12"/>
            <rFont val="Tahoma"/>
            <family val="2"/>
          </rPr>
          <t xml:space="preserve">
160919
Chronic REL of 1 listed previously but OEHHA and the SHARP health table  do not show it.</t>
        </r>
      </text>
    </comment>
    <comment ref="B709" authorId="0">
      <text>
        <r>
          <rPr>
            <b/>
            <sz val="12"/>
            <rFont val="Tahoma"/>
            <family val="2"/>
          </rPr>
          <t>Matthew Cegielski:</t>
        </r>
        <r>
          <rPr>
            <sz val="12"/>
            <rFont val="Tahoma"/>
            <family val="2"/>
          </rPr>
          <t xml:space="preserve">
06/24/2013 Update</t>
        </r>
      </text>
    </comment>
    <comment ref="C726" authorId="0">
      <text>
        <r>
          <rPr>
            <b/>
            <sz val="9"/>
            <rFont val="Tahoma"/>
            <family val="0"/>
          </rPr>
          <t>Matthew Cegielski:</t>
        </r>
        <r>
          <rPr>
            <sz val="9"/>
            <rFont val="Tahoma"/>
            <family val="0"/>
          </rPr>
          <t xml:space="preserve">
1.9E-4 100 PCM fibers/cubic meter</t>
        </r>
      </text>
    </comment>
    <comment ref="F726" authorId="0">
      <text>
        <r>
          <rPr>
            <b/>
            <sz val="9"/>
            <rFont val="Tahoma"/>
            <family val="0"/>
          </rPr>
          <t>Matthew Cegielski:</t>
        </r>
        <r>
          <rPr>
            <sz val="9"/>
            <rFont val="Tahoma"/>
            <family val="0"/>
          </rPr>
          <t xml:space="preserve">
Converts units of ICURF to pounds 0.003 ug of asbestos = 100 asbestos fibers</t>
        </r>
      </text>
    </comment>
    <comment ref="C727" authorId="0">
      <text>
        <r>
          <rPr>
            <b/>
            <sz val="9"/>
            <rFont val="Tahoma"/>
            <family val="0"/>
          </rPr>
          <t>Matthew Cegielski:</t>
        </r>
        <r>
          <rPr>
            <sz val="9"/>
            <rFont val="Tahoma"/>
            <family val="0"/>
          </rPr>
          <t xml:space="preserve">
1.9E-4 100 PCM fibers/cubic meter</t>
        </r>
      </text>
    </comment>
    <comment ref="F727" authorId="0">
      <text>
        <r>
          <rPr>
            <b/>
            <sz val="9"/>
            <rFont val="Tahoma"/>
            <family val="0"/>
          </rPr>
          <t>Matthew Cegielski:</t>
        </r>
        <r>
          <rPr>
            <sz val="9"/>
            <rFont val="Tahoma"/>
            <family val="0"/>
          </rPr>
          <t xml:space="preserve">
Converts units of ICURF to pounds 0.003 ug of asbestos = 100 asbestos fibers</t>
        </r>
      </text>
    </comment>
    <comment ref="D728" authorId="0">
      <text>
        <r>
          <rPr>
            <b/>
            <sz val="12"/>
            <rFont val="Tahoma"/>
            <family val="2"/>
          </rPr>
          <t>Matthew Cegielski:</t>
        </r>
        <r>
          <rPr>
            <sz val="12"/>
            <rFont val="Tahoma"/>
            <family val="2"/>
          </rPr>
          <t xml:space="preserve">
150826 SHARP Health Table Ref Acute REL changed from 6 to 0.2 ARB update 130624</t>
        </r>
      </text>
    </comment>
    <comment ref="E728" authorId="0">
      <text>
        <r>
          <rPr>
            <b/>
            <sz val="12"/>
            <rFont val="Tahoma"/>
            <family val="2"/>
          </rPr>
          <t>Matthew Cegielski:</t>
        </r>
        <r>
          <rPr>
            <sz val="12"/>
            <rFont val="Tahoma"/>
            <family val="2"/>
          </rPr>
          <t xml:space="preserve">
150826 SHARP Health Table Ref Chronic REL changed from 0.05 to 0.014 ARB update 130624</t>
        </r>
      </text>
    </comment>
    <comment ref="D729" authorId="0">
      <text>
        <r>
          <rPr>
            <b/>
            <sz val="12"/>
            <rFont val="Tahoma"/>
            <family val="2"/>
          </rPr>
          <t>Matthew Cegielski:</t>
        </r>
        <r>
          <rPr>
            <sz val="12"/>
            <rFont val="Tahoma"/>
            <family val="2"/>
          </rPr>
          <t xml:space="preserve">
150826 SHARP Health Table Ref Acute REL changed from 6 to 0.2 ARB update 130624</t>
        </r>
      </text>
    </comment>
    <comment ref="E729" authorId="0">
      <text>
        <r>
          <rPr>
            <b/>
            <sz val="12"/>
            <rFont val="Tahoma"/>
            <family val="2"/>
          </rPr>
          <t>Matthew Cegielski:</t>
        </r>
        <r>
          <rPr>
            <sz val="12"/>
            <rFont val="Tahoma"/>
            <family val="2"/>
          </rPr>
          <t xml:space="preserve">
150826 SHARP Health Table Ref Chronic REL changed from 0.05 to 0.014 ARB update 130624</t>
        </r>
      </text>
    </comment>
    <comment ref="F733" authorId="0">
      <text>
        <r>
          <rPr>
            <b/>
            <sz val="9"/>
            <rFont val="Tahoma"/>
            <family val="0"/>
          </rPr>
          <t>Matthew Cegielski:</t>
        </r>
        <r>
          <rPr>
            <sz val="9"/>
            <rFont val="Tahoma"/>
            <family val="0"/>
          </rPr>
          <t xml:space="preserve">
Converts units of ICURF to pounds 0.003 ug of asbestos = 100 asbestos fibers</t>
        </r>
      </text>
    </comment>
    <comment ref="B740" authorId="0">
      <text>
        <r>
          <rPr>
            <b/>
            <sz val="9"/>
            <rFont val="Tahoma"/>
            <family val="2"/>
          </rPr>
          <t>Matthew Cegielski:</t>
        </r>
        <r>
          <rPr>
            <sz val="9"/>
            <rFont val="Tahoma"/>
            <family val="2"/>
          </rPr>
          <t xml:space="preserve">
13311-84-7 not in Dict, on Chem Exper</t>
        </r>
      </text>
    </comment>
    <comment ref="D741" authorId="0">
      <text>
        <r>
          <rPr>
            <b/>
            <sz val="12"/>
            <rFont val="Tahoma"/>
            <family val="2"/>
          </rPr>
          <t>Matthew Cegielski:</t>
        </r>
        <r>
          <rPr>
            <sz val="12"/>
            <rFont val="Tahoma"/>
            <family val="2"/>
          </rPr>
          <t xml:space="preserve">
150826 SHARP Health Table Ref Acute REL changed from 6 to 0.2 ARB update 130624</t>
        </r>
      </text>
    </comment>
    <comment ref="E741" authorId="0">
      <text>
        <r>
          <rPr>
            <b/>
            <sz val="12"/>
            <rFont val="Tahoma"/>
            <family val="2"/>
          </rPr>
          <t>Matthew Cegielski:</t>
        </r>
        <r>
          <rPr>
            <sz val="12"/>
            <rFont val="Tahoma"/>
            <family val="2"/>
          </rPr>
          <t xml:space="preserve">
150826 SHARP Health Table Ref Chronic REL changed from 0.05 to 0.014 ARB update 130624</t>
        </r>
      </text>
    </comment>
    <comment ref="B746" authorId="0">
      <text>
        <r>
          <rPr>
            <b/>
            <sz val="12"/>
            <rFont val="Tahoma"/>
            <family val="2"/>
          </rPr>
          <t>Matthew Cegielski:</t>
        </r>
        <r>
          <rPr>
            <sz val="12"/>
            <rFont val="Tahoma"/>
            <family val="2"/>
          </rPr>
          <t xml:space="preserve">
Removed O CAS# entry for Methyl CCNU</t>
        </r>
      </text>
    </comment>
    <comment ref="B774" authorId="1">
      <text>
        <r>
          <rPr>
            <b/>
            <sz val="9"/>
            <rFont val="Tahoma"/>
            <family val="2"/>
          </rPr>
          <t>localadmin:</t>
        </r>
        <r>
          <rPr>
            <sz val="9"/>
            <rFont val="Tahoma"/>
            <family val="2"/>
          </rPr>
          <t xml:space="preserve">
23541-50-6 not in Dict, on Chem Exper</t>
        </r>
      </text>
    </comment>
    <comment ref="D784" authorId="0">
      <text>
        <r>
          <rPr>
            <b/>
            <sz val="12"/>
            <rFont val="Tahoma"/>
            <family val="2"/>
          </rPr>
          <t>Matthew Cegielski:</t>
        </r>
        <r>
          <rPr>
            <sz val="12"/>
            <rFont val="Tahoma"/>
            <family val="2"/>
          </rPr>
          <t xml:space="preserve">
OEHHA update 03/20/2016</t>
        </r>
      </text>
    </comment>
    <comment ref="E784" authorId="0">
      <text>
        <r>
          <rPr>
            <b/>
            <sz val="12"/>
            <rFont val="Tahoma"/>
            <family val="2"/>
          </rPr>
          <t>Matthew Cegielski:</t>
        </r>
        <r>
          <rPr>
            <sz val="12"/>
            <rFont val="Tahoma"/>
            <family val="2"/>
          </rPr>
          <t xml:space="preserve">
OEHHA update 03/20/2016</t>
        </r>
      </text>
    </comment>
    <comment ref="B786" authorId="0">
      <text>
        <r>
          <rPr>
            <b/>
            <sz val="9"/>
            <rFont val="Tahoma"/>
            <family val="0"/>
          </rPr>
          <t>Matthew Cegielski:</t>
        </r>
        <r>
          <rPr>
            <sz val="9"/>
            <rFont val="Tahoma"/>
            <family val="0"/>
          </rPr>
          <t xml:space="preserve">
Benzidine and salts</t>
        </r>
      </text>
    </comment>
    <comment ref="C791" authorId="0">
      <text>
        <r>
          <rPr>
            <b/>
            <sz val="12"/>
            <rFont val="Tahoma"/>
            <family val="2"/>
          </rPr>
          <t>Matthew Cegielski:</t>
        </r>
        <r>
          <rPr>
            <sz val="12"/>
            <rFont val="Tahoma"/>
            <family val="2"/>
          </rPr>
          <t xml:space="preserve">
150827 SHARP Health Table Ref Cancer URF changed from 0.0038 to 0.0011 ARB update 120223</t>
        </r>
      </text>
    </comment>
    <comment ref="E791" authorId="0">
      <text>
        <r>
          <rPr>
            <b/>
            <sz val="12"/>
            <rFont val="Tahoma"/>
            <family val="2"/>
          </rPr>
          <t>Matthew Cegielski:</t>
        </r>
        <r>
          <rPr>
            <sz val="12"/>
            <rFont val="Tahoma"/>
            <family val="2"/>
          </rPr>
          <t xml:space="preserve">
150827 SHARP Health Table Ref Chronic REL changed from 0.4 to 1.3 ARB update 120223</t>
        </r>
      </text>
    </comment>
    <comment ref="C793" authorId="0">
      <text>
        <r>
          <rPr>
            <b/>
            <sz val="12"/>
            <rFont val="Tahoma"/>
            <family val="2"/>
          </rPr>
          <t>Matthew Cegielski:</t>
        </r>
        <r>
          <rPr>
            <sz val="12"/>
            <rFont val="Tahoma"/>
            <family val="2"/>
          </rPr>
          <t xml:space="preserve">
150827 SHARP Health Table Ref Cancer URF changed from 0.0038 to 0.0011 ARB update 120223</t>
        </r>
      </text>
    </comment>
    <comment ref="E793" authorId="0">
      <text>
        <r>
          <rPr>
            <b/>
            <sz val="12"/>
            <rFont val="Tahoma"/>
            <family val="2"/>
          </rPr>
          <t>Matthew Cegielski:</t>
        </r>
        <r>
          <rPr>
            <sz val="12"/>
            <rFont val="Tahoma"/>
            <family val="2"/>
          </rPr>
          <t xml:space="preserve">
150827 SHARP Health Table Ref Chronic REL changed from 0.4 to 1.3 ARB update 120223</t>
        </r>
      </text>
    </comment>
    <comment ref="C794" authorId="0">
      <text>
        <r>
          <rPr>
            <b/>
            <sz val="12"/>
            <rFont val="Tahoma"/>
            <family val="2"/>
          </rPr>
          <t>Matthew Cegielski:</t>
        </r>
        <r>
          <rPr>
            <sz val="12"/>
            <rFont val="Tahoma"/>
            <family val="2"/>
          </rPr>
          <t xml:space="preserve">
150827 SHARP Health Table Ref Cancer URF changed from 0.38 to 1.1 ARB update 120223</t>
        </r>
      </text>
    </comment>
    <comment ref="E794" authorId="0">
      <text>
        <r>
          <rPr>
            <b/>
            <sz val="12"/>
            <rFont val="Tahoma"/>
            <family val="2"/>
          </rPr>
          <t>Matthew Cegielski:</t>
        </r>
        <r>
          <rPr>
            <sz val="12"/>
            <rFont val="Tahoma"/>
            <family val="2"/>
          </rPr>
          <t xml:space="preserve">
150827 SHARP Health Table Ref Chronic REL changed from 0.004 to 0.0013 ARB update 120223</t>
        </r>
      </text>
    </comment>
    <comment ref="C803" authorId="0">
      <text>
        <r>
          <rPr>
            <b/>
            <sz val="12"/>
            <rFont val="Tahoma"/>
            <family val="2"/>
          </rPr>
          <t>Matthew Cegielski:</t>
        </r>
        <r>
          <rPr>
            <sz val="12"/>
            <rFont val="Tahoma"/>
            <family val="2"/>
          </rPr>
          <t xml:space="preserve">
150827 SHARP Health Table Ref Cancer URF changed from 0.019 to 0.0011 ARB update 120223</t>
        </r>
      </text>
    </comment>
    <comment ref="E803" authorId="0">
      <text>
        <r>
          <rPr>
            <b/>
            <sz val="12"/>
            <rFont val="Tahoma"/>
            <family val="2"/>
          </rPr>
          <t>Matthew Cegielski:</t>
        </r>
        <r>
          <rPr>
            <sz val="12"/>
            <rFont val="Tahoma"/>
            <family val="2"/>
          </rPr>
          <t xml:space="preserve">
150827 SHARP Health Table Ref Chronic REL changed from 0.08 to 1.3 ARB update 120223</t>
        </r>
      </text>
    </comment>
    <comment ref="C805" authorId="0">
      <text>
        <r>
          <rPr>
            <b/>
            <sz val="12"/>
            <rFont val="Tahoma"/>
            <family val="2"/>
          </rPr>
          <t>Matthew Cegielski:</t>
        </r>
        <r>
          <rPr>
            <sz val="12"/>
            <rFont val="Tahoma"/>
            <family val="2"/>
          </rPr>
          <t xml:space="preserve">
150828 SHARP Health Table Ref Cancer URF changed from 0.0038 to 0.011 ARB update 120223</t>
        </r>
      </text>
    </comment>
    <comment ref="E805" authorId="0">
      <text>
        <r>
          <rPr>
            <b/>
            <sz val="12"/>
            <rFont val="Tahoma"/>
            <family val="2"/>
          </rPr>
          <t>Matthew Cegielski:</t>
        </r>
        <r>
          <rPr>
            <sz val="12"/>
            <rFont val="Tahoma"/>
            <family val="2"/>
          </rPr>
          <t xml:space="preserve">
150828 SHARP Health Table Ref Chronic REL changed from 0.4 to 0.13 ARB update 120223</t>
        </r>
      </text>
    </comment>
    <comment ref="C809" authorId="0">
      <text>
        <r>
          <rPr>
            <b/>
            <sz val="12"/>
            <rFont val="Tahoma"/>
            <family val="2"/>
          </rPr>
          <t>Matthew Cegielski:</t>
        </r>
        <r>
          <rPr>
            <sz val="12"/>
            <rFont val="Tahoma"/>
            <family val="2"/>
          </rPr>
          <t xml:space="preserve">
150828 SHARP Health Table Ref Cancer URF changed from 0.0038 to 0.0011 ARB update 120223</t>
        </r>
      </text>
    </comment>
    <comment ref="E809" authorId="0">
      <text>
        <r>
          <rPr>
            <b/>
            <sz val="12"/>
            <rFont val="Tahoma"/>
            <family val="2"/>
          </rPr>
          <t>Matthew Cegielski:</t>
        </r>
        <r>
          <rPr>
            <sz val="12"/>
            <rFont val="Tahoma"/>
            <family val="2"/>
          </rPr>
          <t xml:space="preserve">
150828 SHARP Health Table Ref Chronic REL changed from 0.4 to 1.3 ARB update 120223</t>
        </r>
      </text>
    </comment>
    <comment ref="C818" authorId="0">
      <text>
        <r>
          <rPr>
            <b/>
            <sz val="12"/>
            <rFont val="Tahoma"/>
            <family val="2"/>
          </rPr>
          <t>Matthew Cegielski:</t>
        </r>
        <r>
          <rPr>
            <sz val="12"/>
            <rFont val="Tahoma"/>
            <family val="2"/>
          </rPr>
          <t xml:space="preserve">
150828 SHARP Health Table Ref Cancer URF changed from 0.00038 to 0.0011 ARB update 120223</t>
        </r>
      </text>
    </comment>
    <comment ref="E818" authorId="0">
      <text>
        <r>
          <rPr>
            <b/>
            <sz val="12"/>
            <rFont val="Tahoma"/>
            <family val="2"/>
          </rPr>
          <t>Matthew Cegielski:</t>
        </r>
        <r>
          <rPr>
            <sz val="12"/>
            <rFont val="Tahoma"/>
            <family val="2"/>
          </rPr>
          <t xml:space="preserve">
150828 SHARP Health Table Ref Chronic REL changed from 4 to 1.3 ARB update 120223</t>
        </r>
      </text>
    </comment>
    <comment ref="C827" authorId="0">
      <text>
        <r>
          <rPr>
            <b/>
            <sz val="12"/>
            <rFont val="Tahoma"/>
            <family val="2"/>
          </rPr>
          <t>Matthew Cegielski:</t>
        </r>
        <r>
          <rPr>
            <sz val="12"/>
            <rFont val="Tahoma"/>
            <family val="2"/>
          </rPr>
          <t xml:space="preserve">
150828 SHARP Health Table Ref Cancer URF changed from 19 to 11 ARB update 130624</t>
        </r>
      </text>
    </comment>
    <comment ref="E827" authorId="0">
      <text>
        <r>
          <rPr>
            <b/>
            <sz val="12"/>
            <rFont val="Tahoma"/>
            <family val="2"/>
          </rPr>
          <t>Matthew Cegielski:</t>
        </r>
        <r>
          <rPr>
            <sz val="12"/>
            <rFont val="Tahoma"/>
            <family val="2"/>
          </rPr>
          <t xml:space="preserve">
150828 SHARP Health Table Ref Chronic REL changed from 0.00008 to 0.00013 ARB update 130624</t>
        </r>
      </text>
    </comment>
    <comment ref="C828" authorId="0">
      <text>
        <r>
          <rPr>
            <b/>
            <sz val="12"/>
            <rFont val="Tahoma"/>
            <family val="2"/>
          </rPr>
          <t>Matthew Cegielski:</t>
        </r>
        <r>
          <rPr>
            <sz val="12"/>
            <rFont val="Tahoma"/>
            <family val="2"/>
          </rPr>
          <t xml:space="preserve">
150828 SHARP Health Table Ref Cancer URF changed from 1.9 to 1.1 ARB update 130624.</t>
        </r>
      </text>
    </comment>
    <comment ref="E828" authorId="0">
      <text>
        <r>
          <rPr>
            <b/>
            <sz val="12"/>
            <rFont val="Tahoma"/>
            <family val="2"/>
          </rPr>
          <t>Matthew Cegielski:</t>
        </r>
        <r>
          <rPr>
            <sz val="12"/>
            <rFont val="Tahoma"/>
            <family val="2"/>
          </rPr>
          <t xml:space="preserve">
150828 SHARP Health Table Ref Chronic REL changed from 0.0008 to 0.0013 ARB update 130624</t>
        </r>
      </text>
    </comment>
    <comment ref="C842" authorId="0">
      <text>
        <r>
          <rPr>
            <b/>
            <sz val="12"/>
            <rFont val="Tahoma"/>
            <family val="2"/>
          </rPr>
          <t>Matthew Cegielski:</t>
        </r>
        <r>
          <rPr>
            <sz val="12"/>
            <rFont val="Tahoma"/>
            <family val="2"/>
          </rPr>
          <t xml:space="preserve">
150828 SHARP Health Table Ref Cancer URF changed from 0.0038 to 0.0011 ARB update 120223</t>
        </r>
      </text>
    </comment>
    <comment ref="E842" authorId="0">
      <text>
        <r>
          <rPr>
            <b/>
            <sz val="12"/>
            <rFont val="Tahoma"/>
            <family val="2"/>
          </rPr>
          <t>Matthew Cegielski:</t>
        </r>
        <r>
          <rPr>
            <sz val="12"/>
            <rFont val="Tahoma"/>
            <family val="2"/>
          </rPr>
          <t xml:space="preserve">
150828 SHARP Health Table Ref Chronic REL changed from 0.4 to 1.3 ARB update 120223</t>
        </r>
      </text>
    </comment>
    <comment ref="C843" authorId="0">
      <text>
        <r>
          <rPr>
            <b/>
            <sz val="12"/>
            <rFont val="Tahoma"/>
            <family val="2"/>
          </rPr>
          <t>Matthew Cegielski:</t>
        </r>
        <r>
          <rPr>
            <sz val="12"/>
            <rFont val="Tahoma"/>
            <family val="2"/>
          </rPr>
          <t xml:space="preserve">
150828 SHARP Health Table Ref Cancer URF changed from 0.00038 to 0.0011 ARB update 120223</t>
        </r>
      </text>
    </comment>
    <comment ref="C847" authorId="0">
      <text>
        <r>
          <rPr>
            <b/>
            <sz val="12"/>
            <rFont val="Tahoma"/>
            <family val="2"/>
          </rPr>
          <t>Matthew Cegielski:</t>
        </r>
        <r>
          <rPr>
            <sz val="12"/>
            <rFont val="Tahoma"/>
            <family val="2"/>
          </rPr>
          <t xml:space="preserve">
150828 SHARP Health Table Ref Cancer URF changed from 0.019 to 0.0011 ARB update 120223</t>
        </r>
      </text>
    </comment>
    <comment ref="E847" authorId="0">
      <text>
        <r>
          <rPr>
            <b/>
            <sz val="12"/>
            <rFont val="Tahoma"/>
            <family val="2"/>
          </rPr>
          <t>Matthew Cegielski:</t>
        </r>
        <r>
          <rPr>
            <sz val="12"/>
            <rFont val="Tahoma"/>
            <family val="2"/>
          </rPr>
          <t xml:space="preserve">
150828 SHARP Health Table Ref Chronic REL changed from 0.08 to 1.3 ARB update 120223</t>
        </r>
      </text>
    </comment>
    <comment ref="C848" authorId="0">
      <text>
        <r>
          <rPr>
            <b/>
            <sz val="12"/>
            <rFont val="Tahoma"/>
            <family val="2"/>
          </rPr>
          <t>Matthew Cegielski:</t>
        </r>
        <r>
          <rPr>
            <sz val="12"/>
            <rFont val="Tahoma"/>
            <family val="2"/>
          </rPr>
          <t xml:space="preserve">
150828 SHARP Health Table Ref Cancer URF changed from 0.0038 to 0.011 ARB update 120223</t>
        </r>
      </text>
    </comment>
    <comment ref="E848" authorId="0">
      <text>
        <r>
          <rPr>
            <b/>
            <sz val="12"/>
            <rFont val="Tahoma"/>
            <family val="2"/>
          </rPr>
          <t>Matthew Cegielski:</t>
        </r>
        <r>
          <rPr>
            <sz val="12"/>
            <rFont val="Tahoma"/>
            <family val="2"/>
          </rPr>
          <t xml:space="preserve">
150828 SHARP Health Table Ref Chronic REL changed from 0.4 to 0.13 ARB update 120223</t>
        </r>
      </text>
    </comment>
    <comment ref="C852" authorId="0">
      <text>
        <r>
          <rPr>
            <b/>
            <sz val="12"/>
            <rFont val="Tahoma"/>
            <family val="2"/>
          </rPr>
          <t>Matthew Cegielski:</t>
        </r>
        <r>
          <rPr>
            <sz val="12"/>
            <rFont val="Tahoma"/>
            <family val="2"/>
          </rPr>
          <t xml:space="preserve">
150827 SHARP Health Table Ref Cancer URF changed from 0.019 to 0.0011 ARB update 120223</t>
        </r>
      </text>
    </comment>
    <comment ref="E852" authorId="0">
      <text>
        <r>
          <rPr>
            <b/>
            <sz val="12"/>
            <rFont val="Tahoma"/>
            <family val="2"/>
          </rPr>
          <t>Matthew Cegielski:</t>
        </r>
        <r>
          <rPr>
            <sz val="12"/>
            <rFont val="Tahoma"/>
            <family val="2"/>
          </rPr>
          <t xml:space="preserve">
150828 SHARP Health Table Ref Chronic REL changed from 0.08 to 1.3 ARB update 120223</t>
        </r>
      </text>
    </comment>
    <comment ref="B860" authorId="0">
      <text>
        <r>
          <rPr>
            <b/>
            <sz val="9"/>
            <rFont val="Tahoma"/>
            <family val="2"/>
          </rPr>
          <t>Matthew Cegielski:</t>
        </r>
        <r>
          <rPr>
            <sz val="9"/>
            <rFont val="Tahoma"/>
            <family val="2"/>
          </rPr>
          <t xml:space="preserve">
Hydrogen Cyanide</t>
        </r>
      </text>
    </comment>
    <comment ref="A341" authorId="0">
      <text>
        <r>
          <rPr>
            <b/>
            <sz val="9"/>
            <rFont val="Tahoma"/>
            <family val="2"/>
          </rPr>
          <t>Matthew Cegielski:</t>
        </r>
        <r>
          <rPr>
            <sz val="9"/>
            <rFont val="Tahoma"/>
            <family val="2"/>
          </rPr>
          <t xml:space="preserve">
Acute Chronic REL added 230428
Added 221223</t>
        </r>
      </text>
    </comment>
    <comment ref="D341" authorId="0">
      <text>
        <r>
          <rPr>
            <b/>
            <sz val="9"/>
            <rFont val="Tahoma"/>
            <family val="0"/>
          </rPr>
          <t>Matthew Cegielski:</t>
        </r>
        <r>
          <rPr>
            <sz val="9"/>
            <rFont val="Tahoma"/>
            <family val="0"/>
          </rPr>
          <t xml:space="preserve">
Acute REL added 230428</t>
        </r>
      </text>
    </comment>
    <comment ref="E341" authorId="0">
      <text>
        <r>
          <rPr>
            <b/>
            <sz val="9"/>
            <rFont val="Tahoma"/>
            <family val="2"/>
          </rPr>
          <t>Matthew Cegielski:</t>
        </r>
        <r>
          <rPr>
            <sz val="9"/>
            <rFont val="Tahoma"/>
            <family val="2"/>
          </rPr>
          <t xml:space="preserve">
Chronic REL added 230428</t>
        </r>
      </text>
    </comment>
    <comment ref="C64" authorId="0">
      <text>
        <r>
          <rPr>
            <b/>
            <sz val="9"/>
            <rFont val="Tahoma"/>
            <family val="0"/>
          </rPr>
          <t>Matthew Cegielski:</t>
        </r>
        <r>
          <rPr>
            <sz val="9"/>
            <rFont val="Tahoma"/>
            <family val="0"/>
          </rPr>
          <t xml:space="preserve">
230804 REL raised from 0.00086 to 0.01</t>
        </r>
      </text>
    </comment>
    <comment ref="C173" authorId="0">
      <text>
        <r>
          <rPr>
            <b/>
            <sz val="9"/>
            <rFont val="Tahoma"/>
            <family val="0"/>
          </rPr>
          <t>Matthew Cegielski:</t>
        </r>
        <r>
          <rPr>
            <sz val="9"/>
            <rFont val="Tahoma"/>
            <family val="0"/>
          </rPr>
          <t xml:space="preserve">
230804 REL raised from 0.00086 to 0.01</t>
        </r>
      </text>
    </comment>
    <comment ref="C432" authorId="0">
      <text>
        <r>
          <rPr>
            <b/>
            <sz val="9"/>
            <rFont val="Tahoma"/>
            <family val="0"/>
          </rPr>
          <t>Matthew Cegielski:</t>
        </r>
        <r>
          <rPr>
            <sz val="9"/>
            <rFont val="Tahoma"/>
            <family val="0"/>
          </rPr>
          <t xml:space="preserve">
230804 REL raised from 0.00086 to 0.01</t>
        </r>
      </text>
    </comment>
    <comment ref="C674" authorId="0">
      <text>
        <r>
          <rPr>
            <b/>
            <sz val="9"/>
            <rFont val="Tahoma"/>
            <family val="0"/>
          </rPr>
          <t>Matthew Cegielski:</t>
        </r>
        <r>
          <rPr>
            <sz val="9"/>
            <rFont val="Tahoma"/>
            <family val="0"/>
          </rPr>
          <t xml:space="preserve">
230804 REL raised from 0.00086 to 0.01</t>
        </r>
      </text>
    </comment>
    <comment ref="C712" authorId="0">
      <text>
        <r>
          <rPr>
            <b/>
            <sz val="9"/>
            <rFont val="Tahoma"/>
            <family val="0"/>
          </rPr>
          <t>Matthew Cegielski:</t>
        </r>
        <r>
          <rPr>
            <sz val="9"/>
            <rFont val="Tahoma"/>
            <family val="0"/>
          </rPr>
          <t xml:space="preserve">
230804 REL raised from 0.00086 to 0.01</t>
        </r>
      </text>
    </comment>
    <comment ref="C720" authorId="0">
      <text>
        <r>
          <rPr>
            <b/>
            <sz val="9"/>
            <rFont val="Tahoma"/>
            <family val="0"/>
          </rPr>
          <t>Matthew Cegielski:</t>
        </r>
        <r>
          <rPr>
            <sz val="9"/>
            <rFont val="Tahoma"/>
            <family val="0"/>
          </rPr>
          <t xml:space="preserve">
230804 REL lowered from 3 to 0.01</t>
        </r>
      </text>
    </comment>
    <comment ref="C721" authorId="0">
      <text>
        <r>
          <rPr>
            <b/>
            <sz val="9"/>
            <rFont val="Tahoma"/>
            <family val="0"/>
          </rPr>
          <t>Matthew Cegielski:</t>
        </r>
        <r>
          <rPr>
            <sz val="9"/>
            <rFont val="Tahoma"/>
            <family val="0"/>
          </rPr>
          <t xml:space="preserve">
230804 REL raised from 0.00086 to 0.01</t>
        </r>
      </text>
    </comment>
    <comment ref="C759" authorId="0">
      <text>
        <r>
          <rPr>
            <b/>
            <sz val="9"/>
            <rFont val="Tahoma"/>
            <family val="0"/>
          </rPr>
          <t>Matthew Cegielski:</t>
        </r>
        <r>
          <rPr>
            <sz val="9"/>
            <rFont val="Tahoma"/>
            <family val="0"/>
          </rPr>
          <t xml:space="preserve">
230804 REL raised from 0.00086 to 0.01</t>
        </r>
      </text>
    </comment>
  </commentList>
</comments>
</file>

<file path=xl/comments3.xml><?xml version="1.0" encoding="utf-8"?>
<comments xmlns="http://schemas.openxmlformats.org/spreadsheetml/2006/main">
  <authors>
    <author>Matthew Cegielski</author>
    <author>localadmin</author>
  </authors>
  <commentList>
    <comment ref="C1" authorId="0">
      <text>
        <r>
          <rPr>
            <b/>
            <sz val="12"/>
            <rFont val="Tahoma"/>
            <family val="2"/>
          </rPr>
          <t>Matthew Cegielski:</t>
        </r>
        <r>
          <rPr>
            <sz val="12"/>
            <rFont val="Tahoma"/>
            <family val="2"/>
          </rPr>
          <t xml:space="preserve">
List for CAS# Lookup</t>
        </r>
      </text>
    </comment>
    <comment ref="E1" authorId="0">
      <text>
        <r>
          <rPr>
            <b/>
            <sz val="12"/>
            <rFont val="Tahoma"/>
            <family val="2"/>
          </rPr>
          <t>Matthew Cegielski:</t>
        </r>
        <r>
          <rPr>
            <sz val="12"/>
            <rFont val="Tahoma"/>
            <family val="2"/>
          </rPr>
          <t xml:space="preserve">
List for CAS# Lookup</t>
        </r>
      </text>
    </comment>
    <comment ref="C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C11" authorId="0">
      <text>
        <r>
          <rPr>
            <b/>
            <sz val="9"/>
            <rFont val="Tahoma"/>
            <family val="2"/>
          </rPr>
          <t>Matthew Cegielski:</t>
        </r>
        <r>
          <rPr>
            <sz val="9"/>
            <rFont val="Tahoma"/>
            <family val="2"/>
          </rPr>
          <t xml:space="preserve">
Black carbon is a chemical group representing the fluffy soot from combustion.</t>
        </r>
      </text>
    </comment>
    <comment ref="B18" authorId="0">
      <text>
        <r>
          <rPr>
            <b/>
            <sz val="10"/>
            <rFont val="Tahoma"/>
            <family val="2"/>
          </rPr>
          <t>Matthew Cegielski:</t>
        </r>
        <r>
          <rPr>
            <sz val="10"/>
            <rFont val="Tahoma"/>
            <family val="2"/>
          </rPr>
          <t xml:space="preserve">
171006 Added to table </t>
        </r>
      </text>
    </comment>
    <comment ref="B44" authorId="0">
      <text>
        <r>
          <rPr>
            <b/>
            <sz val="9"/>
            <rFont val="Tahoma"/>
            <family val="0"/>
          </rPr>
          <t>Matthew Cegielski:</t>
        </r>
        <r>
          <rPr>
            <sz val="9"/>
            <rFont val="Tahoma"/>
            <family val="0"/>
          </rPr>
          <t xml:space="preserve">
Added 220831
Risk Value same as Hydrogen Fluoride</t>
        </r>
      </text>
    </comment>
    <comment ref="B63" authorId="0">
      <text>
        <r>
          <rPr>
            <b/>
            <sz val="9"/>
            <rFont val="Tahoma"/>
            <family val="2"/>
          </rPr>
          <t>Matthew Cegielski:</t>
        </r>
        <r>
          <rPr>
            <sz val="9"/>
            <rFont val="Tahoma"/>
            <family val="2"/>
          </rPr>
          <t xml:space="preserve">
Added 220831</t>
        </r>
      </text>
    </comment>
    <comment ref="B64" authorId="0">
      <text>
        <r>
          <rPr>
            <b/>
            <sz val="9"/>
            <rFont val="Tahoma"/>
            <family val="2"/>
          </rPr>
          <t>Matthew Cegielski:</t>
        </r>
        <r>
          <rPr>
            <sz val="9"/>
            <rFont val="Tahoma"/>
            <family val="2"/>
          </rPr>
          <t xml:space="preserve">
Added 220831</t>
        </r>
      </text>
    </comment>
    <comment ref="B65" authorId="0">
      <text>
        <r>
          <rPr>
            <b/>
            <sz val="9"/>
            <rFont val="Tahoma"/>
            <family val="2"/>
          </rPr>
          <t>Matthew Cegielski:</t>
        </r>
        <r>
          <rPr>
            <sz val="9"/>
            <rFont val="Tahoma"/>
            <family val="2"/>
          </rPr>
          <t xml:space="preserve">
Added 220831</t>
        </r>
      </text>
    </comment>
    <comment ref="B66" authorId="0">
      <text>
        <r>
          <rPr>
            <b/>
            <sz val="9"/>
            <rFont val="Tahoma"/>
            <family val="2"/>
          </rPr>
          <t>Matthew Cegielski:</t>
        </r>
        <r>
          <rPr>
            <sz val="9"/>
            <rFont val="Tahoma"/>
            <family val="2"/>
          </rPr>
          <t xml:space="preserve">
Added 220831</t>
        </r>
      </text>
    </comment>
    <comment ref="B67" authorId="0">
      <text>
        <r>
          <rPr>
            <b/>
            <sz val="9"/>
            <rFont val="Tahoma"/>
            <family val="2"/>
          </rPr>
          <t>Matthew Cegielski:</t>
        </r>
        <r>
          <rPr>
            <sz val="9"/>
            <rFont val="Tahoma"/>
            <family val="2"/>
          </rPr>
          <t xml:space="preserve">
Added 220831</t>
        </r>
      </text>
    </comment>
    <comment ref="B68" authorId="0">
      <text>
        <r>
          <rPr>
            <b/>
            <sz val="9"/>
            <rFont val="Tahoma"/>
            <family val="2"/>
          </rPr>
          <t>Matthew Cegielski:</t>
        </r>
        <r>
          <rPr>
            <sz val="9"/>
            <rFont val="Tahoma"/>
            <family val="2"/>
          </rPr>
          <t xml:space="preserve">
Added 220831</t>
        </r>
      </text>
    </comment>
    <comment ref="B69" authorId="0">
      <text>
        <r>
          <rPr>
            <b/>
            <sz val="12"/>
            <rFont val="Tahoma"/>
            <family val="2"/>
          </rPr>
          <t>Matthew Cegielski:</t>
        </r>
        <r>
          <rPr>
            <sz val="12"/>
            <rFont val="Tahoma"/>
            <family val="2"/>
          </rPr>
          <t xml:space="preserve">
150824 added from SHARP health table</t>
        </r>
      </text>
    </comment>
    <comment ref="C75" authorId="0">
      <text>
        <r>
          <rPr>
            <b/>
            <sz val="12"/>
            <rFont val="Tahoma"/>
            <family val="2"/>
          </rPr>
          <t>Matthew Cegielski:</t>
        </r>
        <r>
          <rPr>
            <sz val="12"/>
            <rFont val="Tahoma"/>
            <family val="2"/>
          </rPr>
          <t xml:space="preserve">
06/24/2013 Update</t>
        </r>
      </text>
    </comment>
    <comment ref="C118" authorId="0">
      <text>
        <r>
          <rPr>
            <b/>
            <sz val="9"/>
            <rFont val="Tahoma"/>
            <family val="0"/>
          </rPr>
          <t>Matthew Cegielski:</t>
        </r>
        <r>
          <rPr>
            <sz val="9"/>
            <rFont val="Tahoma"/>
            <family val="0"/>
          </rPr>
          <t xml:space="preserve">
Synthetic form of Estrogen.</t>
        </r>
      </text>
    </comment>
    <comment ref="C122" authorId="0">
      <text>
        <r>
          <rPr>
            <b/>
            <sz val="9"/>
            <rFont val="Tahoma"/>
            <family val="0"/>
          </rPr>
          <t>Matthew Cegielski:</t>
        </r>
        <r>
          <rPr>
            <sz val="9"/>
            <rFont val="Tahoma"/>
            <family val="0"/>
          </rPr>
          <t xml:space="preserve">
Rocket fuel, highly flamable flash point 0C</t>
        </r>
      </text>
    </comment>
    <comment ref="B127" authorId="0">
      <text>
        <r>
          <rPr>
            <b/>
            <sz val="10"/>
            <rFont val="Tahoma"/>
            <family val="2"/>
          </rPr>
          <t>Matthew Cegielski:</t>
        </r>
        <r>
          <rPr>
            <sz val="10"/>
            <rFont val="Tahoma"/>
            <family val="2"/>
          </rPr>
          <t xml:space="preserve">
171009 added</t>
        </r>
      </text>
    </comment>
    <comment ref="C129" authorId="0">
      <text>
        <r>
          <rPr>
            <b/>
            <sz val="9"/>
            <rFont val="Tahoma"/>
            <family val="0"/>
          </rPr>
          <t>Matthew Cegielski:</t>
        </r>
        <r>
          <rPr>
            <sz val="9"/>
            <rFont val="Tahoma"/>
            <family val="0"/>
          </rPr>
          <t xml:space="preserve">
Present in tobacco smoke</t>
        </r>
      </text>
    </comment>
    <comment ref="C136" authorId="0">
      <text>
        <r>
          <rPr>
            <b/>
            <sz val="9"/>
            <rFont val="Tahoma"/>
            <family val="0"/>
          </rPr>
          <t>Matthew Cegielski:</t>
        </r>
        <r>
          <rPr>
            <sz val="9"/>
            <rFont val="Tahoma"/>
            <family val="0"/>
          </rPr>
          <t xml:space="preserve">
Snuff Tobacco</t>
        </r>
      </text>
    </comment>
    <comment ref="C140" authorId="0">
      <text>
        <r>
          <rPr>
            <b/>
            <sz val="9"/>
            <rFont val="Tahoma"/>
            <family val="0"/>
          </rPr>
          <t>Matthew Cegielski:</t>
        </r>
        <r>
          <rPr>
            <sz val="9"/>
            <rFont val="Tahoma"/>
            <family val="0"/>
          </rPr>
          <t xml:space="preserve">
Rocket fuel</t>
        </r>
      </text>
    </comment>
    <comment ref="B150" authorId="0">
      <text>
        <r>
          <rPr>
            <b/>
            <sz val="10"/>
            <rFont val="Tahoma"/>
            <family val="2"/>
          </rPr>
          <t>Matthew Cegielski:</t>
        </r>
        <r>
          <rPr>
            <sz val="10"/>
            <rFont val="Tahoma"/>
            <family val="2"/>
          </rPr>
          <t xml:space="preserve">
171009 added</t>
        </r>
      </text>
    </comment>
    <comment ref="B151" authorId="0">
      <text>
        <r>
          <rPr>
            <b/>
            <sz val="9"/>
            <rFont val="Tahoma"/>
            <family val="2"/>
          </rPr>
          <t>Matthew Cegielski:</t>
        </r>
        <r>
          <rPr>
            <sz val="9"/>
            <rFont val="Tahoma"/>
            <family val="2"/>
          </rPr>
          <t xml:space="preserve">
171009 added</t>
        </r>
      </text>
    </comment>
    <comment ref="B166" authorId="0">
      <text>
        <r>
          <rPr>
            <b/>
            <sz val="10"/>
            <rFont val="Tahoma"/>
            <family val="2"/>
          </rPr>
          <t>Matthew Cegielski:</t>
        </r>
        <r>
          <rPr>
            <sz val="10"/>
            <rFont val="Tahoma"/>
            <family val="2"/>
          </rPr>
          <t xml:space="preserve">
171009 Added</t>
        </r>
      </text>
    </comment>
    <comment ref="B173" authorId="0">
      <text>
        <r>
          <rPr>
            <b/>
            <sz val="9"/>
            <rFont val="Tahoma"/>
            <family val="2"/>
          </rPr>
          <t>Matthew Cegielski:</t>
        </r>
        <r>
          <rPr>
            <sz val="9"/>
            <rFont val="Tahoma"/>
            <family val="2"/>
          </rPr>
          <t xml:space="preserve">
Added 220831</t>
        </r>
      </text>
    </comment>
    <comment ref="B179" authorId="0">
      <text>
        <r>
          <rPr>
            <b/>
            <sz val="10"/>
            <rFont val="Tahoma"/>
            <family val="2"/>
          </rPr>
          <t>Matthew Cegielski:</t>
        </r>
        <r>
          <rPr>
            <sz val="10"/>
            <rFont val="Tahoma"/>
            <family val="2"/>
          </rPr>
          <t xml:space="preserve">
171009 Added</t>
        </r>
      </text>
    </comment>
    <comment ref="C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C200" authorId="0">
      <text>
        <r>
          <rPr>
            <b/>
            <sz val="12"/>
            <rFont val="Tahoma"/>
            <family val="2"/>
          </rPr>
          <t>Matthew Cegielski:</t>
        </r>
        <r>
          <rPr>
            <sz val="12"/>
            <rFont val="Tahoma"/>
            <family val="2"/>
          </rPr>
          <t xml:space="preserve">
06/24/2013 Update</t>
        </r>
      </text>
    </comment>
    <comment ref="C213" authorId="0">
      <text>
        <r>
          <rPr>
            <b/>
            <sz val="12"/>
            <rFont val="Tahoma"/>
            <family val="2"/>
          </rPr>
          <t>Matthew Cegielski:</t>
        </r>
        <r>
          <rPr>
            <sz val="12"/>
            <rFont val="Tahoma"/>
            <family val="2"/>
          </rPr>
          <t xml:space="preserve">
Trichlorotrifluormethane</t>
        </r>
      </text>
    </comment>
    <comment ref="B215" authorId="0">
      <text>
        <r>
          <rPr>
            <b/>
            <sz val="10"/>
            <rFont val="Tahoma"/>
            <family val="2"/>
          </rPr>
          <t>Matthew Cegielski:</t>
        </r>
        <r>
          <rPr>
            <sz val="10"/>
            <rFont val="Tahoma"/>
            <family val="2"/>
          </rPr>
          <t xml:space="preserve">
Added 171010</t>
        </r>
      </text>
    </comment>
    <comment ref="B223" authorId="0">
      <text>
        <r>
          <rPr>
            <b/>
            <sz val="10"/>
            <rFont val="Tahoma"/>
            <family val="2"/>
          </rPr>
          <t>Matthew Cegielski:</t>
        </r>
        <r>
          <rPr>
            <sz val="10"/>
            <rFont val="Tahoma"/>
            <family val="2"/>
          </rPr>
          <t xml:space="preserve">
171009 Added</t>
        </r>
      </text>
    </comment>
    <comment ref="B234" authorId="0">
      <text>
        <r>
          <rPr>
            <b/>
            <sz val="10"/>
            <rFont val="Tahoma"/>
            <family val="2"/>
          </rPr>
          <t>Matthew Cegielski:</t>
        </r>
        <r>
          <rPr>
            <sz val="10"/>
            <rFont val="Tahoma"/>
            <family val="2"/>
          </rPr>
          <t xml:space="preserve">
171009 Added</t>
        </r>
      </text>
    </comment>
    <comment ref="B264" authorId="0">
      <text>
        <r>
          <rPr>
            <b/>
            <sz val="10"/>
            <rFont val="Tahoma"/>
            <family val="2"/>
          </rPr>
          <t>Matthew Cegielski:</t>
        </r>
        <r>
          <rPr>
            <sz val="10"/>
            <rFont val="Tahoma"/>
            <family val="2"/>
          </rPr>
          <t xml:space="preserve">
171009 Added</t>
        </r>
      </text>
    </comment>
    <comment ref="C267" authorId="0">
      <text>
        <r>
          <rPr>
            <b/>
            <sz val="10"/>
            <rFont val="Tahoma"/>
            <family val="2"/>
          </rPr>
          <t>Matthew Cegielski:</t>
        </r>
        <r>
          <rPr>
            <sz val="10"/>
            <rFont val="Tahoma"/>
            <family val="2"/>
          </rPr>
          <t xml:space="preserve">
171011 2,6 not listed on CARB website but OEHHA lists them together</t>
        </r>
      </text>
    </comment>
    <comment ref="B274" authorId="0">
      <text>
        <r>
          <rPr>
            <b/>
            <sz val="10"/>
            <rFont val="Tahoma"/>
            <family val="2"/>
          </rPr>
          <t>Matthew Cegielski:</t>
        </r>
        <r>
          <rPr>
            <sz val="10"/>
            <rFont val="Tahoma"/>
            <family val="2"/>
          </rPr>
          <t xml:space="preserve">
171009 Added</t>
        </r>
      </text>
    </comment>
    <comment ref="B286" authorId="0">
      <text>
        <r>
          <rPr>
            <b/>
            <sz val="10"/>
            <rFont val="Tahoma"/>
            <family val="2"/>
          </rPr>
          <t>Matthew Cegielski:</t>
        </r>
        <r>
          <rPr>
            <sz val="10"/>
            <rFont val="Tahoma"/>
            <family val="2"/>
          </rPr>
          <t xml:space="preserve">
171010 Added</t>
        </r>
      </text>
    </comment>
    <comment ref="B349" authorId="0">
      <text>
        <r>
          <rPr>
            <b/>
            <sz val="10"/>
            <rFont val="Tahoma"/>
            <family val="2"/>
          </rPr>
          <t>Matthew Cegielski:</t>
        </r>
        <r>
          <rPr>
            <sz val="10"/>
            <rFont val="Tahoma"/>
            <family val="2"/>
          </rPr>
          <t xml:space="preserve">
171009 Added</t>
        </r>
      </text>
    </comment>
    <comment ref="B353" authorId="0">
      <text>
        <r>
          <rPr>
            <b/>
            <sz val="9"/>
            <rFont val="Tahoma"/>
            <family val="2"/>
          </rPr>
          <t>Matthew Cegielski:</t>
        </r>
        <r>
          <rPr>
            <sz val="9"/>
            <rFont val="Tahoma"/>
            <family val="2"/>
          </rPr>
          <t xml:space="preserve">
Added 220831</t>
        </r>
      </text>
    </comment>
    <comment ref="C353" authorId="0">
      <text>
        <r>
          <rPr>
            <b/>
            <sz val="9"/>
            <rFont val="Tahoma"/>
            <family val="0"/>
          </rPr>
          <t>Matthew Cegielski:</t>
        </r>
        <r>
          <rPr>
            <sz val="9"/>
            <rFont val="Tahoma"/>
            <family val="0"/>
          </rPr>
          <t xml:space="preserve">
Polymeric form of HDI</t>
        </r>
      </text>
    </comment>
    <comment ref="B406" authorId="0">
      <text>
        <r>
          <rPr>
            <b/>
            <sz val="10"/>
            <rFont val="Tahoma"/>
            <family val="2"/>
          </rPr>
          <t>Matthew Cegielski:</t>
        </r>
        <r>
          <rPr>
            <sz val="10"/>
            <rFont val="Tahoma"/>
            <family val="2"/>
          </rPr>
          <t xml:space="preserve">
171009 Added</t>
        </r>
      </text>
    </comment>
    <comment ref="C411" authorId="0">
      <text>
        <r>
          <rPr>
            <b/>
            <sz val="12"/>
            <rFont val="Tahoma"/>
            <family val="2"/>
          </rPr>
          <t>Matthew Cegielski:</t>
        </r>
        <r>
          <rPr>
            <sz val="12"/>
            <rFont val="Tahoma"/>
            <family val="2"/>
          </rPr>
          <t xml:space="preserve">
150826 SHARP Ref Table Not Present</t>
        </r>
      </text>
    </comment>
    <comment ref="C413" authorId="0">
      <text>
        <r>
          <rPr>
            <b/>
            <sz val="8"/>
            <rFont val="Tahoma"/>
            <family val="2"/>
          </rPr>
          <t>Matthew Cegielski:</t>
        </r>
        <r>
          <rPr>
            <sz val="8"/>
            <rFont val="Tahoma"/>
            <family val="2"/>
          </rPr>
          <t xml:space="preserve">
CAS# listed as 55511-45-0 not found in Chem Dict</t>
        </r>
      </text>
    </comment>
    <comment ref="B426" authorId="0">
      <text>
        <r>
          <rPr>
            <b/>
            <sz val="10"/>
            <rFont val="Tahoma"/>
            <family val="2"/>
          </rPr>
          <t>Matthew Cegielski:</t>
        </r>
        <r>
          <rPr>
            <sz val="10"/>
            <rFont val="Tahoma"/>
            <family val="2"/>
          </rPr>
          <t xml:space="preserve">
171010 Added</t>
        </r>
      </text>
    </comment>
    <comment ref="B432" authorId="0">
      <text>
        <r>
          <rPr>
            <b/>
            <sz val="9"/>
            <rFont val="Tahoma"/>
            <family val="2"/>
          </rPr>
          <t>Matthew Cegielski:</t>
        </r>
        <r>
          <rPr>
            <sz val="9"/>
            <rFont val="Tahoma"/>
            <family val="2"/>
          </rPr>
          <t xml:space="preserve">
Added 220831</t>
        </r>
      </text>
    </comment>
    <comment ref="B433" authorId="0">
      <text>
        <r>
          <rPr>
            <b/>
            <sz val="10"/>
            <rFont val="Tahoma"/>
            <family val="2"/>
          </rPr>
          <t>Matthew Cegielski:</t>
        </r>
        <r>
          <rPr>
            <sz val="10"/>
            <rFont val="Tahoma"/>
            <family val="2"/>
          </rPr>
          <t xml:space="preserve">
171011 Added</t>
        </r>
      </text>
    </comment>
    <comment ref="B438" authorId="0">
      <text>
        <r>
          <rPr>
            <b/>
            <sz val="9"/>
            <rFont val="Tahoma"/>
            <family val="0"/>
          </rPr>
          <t>Matthew Cegielski:</t>
        </r>
        <r>
          <rPr>
            <sz val="9"/>
            <rFont val="Tahoma"/>
            <family val="0"/>
          </rPr>
          <t xml:space="preserve">
Added 220831</t>
        </r>
      </text>
    </comment>
    <comment ref="B440" authorId="0">
      <text>
        <r>
          <rPr>
            <b/>
            <sz val="9"/>
            <rFont val="Tahoma"/>
            <family val="2"/>
          </rPr>
          <t>Matthew Cegielski:</t>
        </r>
        <r>
          <rPr>
            <sz val="9"/>
            <rFont val="Tahoma"/>
            <family val="2"/>
          </rPr>
          <t xml:space="preserve">
Added 220831</t>
        </r>
      </text>
    </comment>
    <comment ref="B441" authorId="0">
      <text>
        <r>
          <rPr>
            <b/>
            <sz val="9"/>
            <rFont val="Tahoma"/>
            <family val="2"/>
          </rPr>
          <t>Matthew Cegielski:</t>
        </r>
        <r>
          <rPr>
            <sz val="9"/>
            <rFont val="Tahoma"/>
            <family val="2"/>
          </rPr>
          <t xml:space="preserve">
Added 220831</t>
        </r>
      </text>
    </comment>
    <comment ref="B446" authorId="0">
      <text>
        <r>
          <rPr>
            <b/>
            <sz val="9"/>
            <rFont val="Tahoma"/>
            <family val="2"/>
          </rPr>
          <t>Matthew Cegielski:</t>
        </r>
        <r>
          <rPr>
            <sz val="9"/>
            <rFont val="Tahoma"/>
            <family val="2"/>
          </rPr>
          <t xml:space="preserve">
Added 220831</t>
        </r>
      </text>
    </comment>
    <comment ref="B447" authorId="0">
      <text>
        <r>
          <rPr>
            <b/>
            <sz val="10"/>
            <rFont val="Tahoma"/>
            <family val="2"/>
          </rPr>
          <t>Matthew Cegielski:</t>
        </r>
        <r>
          <rPr>
            <sz val="10"/>
            <rFont val="Tahoma"/>
            <family val="2"/>
          </rPr>
          <t xml:space="preserve">
171010 Added</t>
        </r>
      </text>
    </comment>
    <comment ref="C456" authorId="0">
      <text>
        <r>
          <rPr>
            <b/>
            <sz val="8"/>
            <rFont val="Tahoma"/>
            <family val="2"/>
          </rPr>
          <t>Matthew Cegielski:</t>
        </r>
        <r>
          <rPr>
            <sz val="8"/>
            <rFont val="Tahoma"/>
            <family val="2"/>
          </rPr>
          <t xml:space="preserve">
CAS# Typo # is 192654</t>
        </r>
      </text>
    </comment>
    <comment ref="B497" authorId="0">
      <text>
        <r>
          <rPr>
            <b/>
            <sz val="10"/>
            <rFont val="Tahoma"/>
            <family val="2"/>
          </rPr>
          <t>Matthew Cegielski:</t>
        </r>
        <r>
          <rPr>
            <sz val="10"/>
            <rFont val="Tahoma"/>
            <family val="2"/>
          </rPr>
          <t xml:space="preserve">
171010 Added to table</t>
        </r>
      </text>
    </comment>
    <comment ref="B500" authorId="0">
      <text>
        <r>
          <rPr>
            <b/>
            <sz val="9"/>
            <rFont val="Tahoma"/>
            <family val="2"/>
          </rPr>
          <t>Matthew Cegielski:</t>
        </r>
        <r>
          <rPr>
            <sz val="9"/>
            <rFont val="Tahoma"/>
            <family val="2"/>
          </rPr>
          <t xml:space="preserve">
Added 220831</t>
        </r>
      </text>
    </comment>
    <comment ref="C509" authorId="0">
      <text>
        <r>
          <rPr>
            <b/>
            <sz val="12"/>
            <rFont val="Tahoma"/>
            <family val="2"/>
          </rPr>
          <t>Matthew Cegielski:</t>
        </r>
        <r>
          <rPr>
            <sz val="12"/>
            <rFont val="Tahoma"/>
            <family val="2"/>
          </rPr>
          <t xml:space="preserve">
180820 Update by OEHHA
06/24/2013 Update</t>
        </r>
      </text>
    </comment>
    <comment ref="B512" authorId="0">
      <text>
        <r>
          <rPr>
            <b/>
            <sz val="10"/>
            <rFont val="Tahoma"/>
            <family val="2"/>
          </rPr>
          <t>Matthew Cegielski:</t>
        </r>
        <r>
          <rPr>
            <sz val="10"/>
            <rFont val="Tahoma"/>
            <family val="2"/>
          </rPr>
          <t xml:space="preserve">
171009 Added to table</t>
        </r>
      </text>
    </comment>
    <comment ref="B524" authorId="0">
      <text>
        <r>
          <rPr>
            <b/>
            <sz val="9"/>
            <rFont val="Tahoma"/>
            <family val="2"/>
          </rPr>
          <t>Matthew Cegielski:</t>
        </r>
        <r>
          <rPr>
            <sz val="9"/>
            <rFont val="Tahoma"/>
            <family val="2"/>
          </rPr>
          <t xml:space="preserve">
Added 220831</t>
        </r>
      </text>
    </comment>
    <comment ref="C5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B533" authorId="0">
      <text>
        <r>
          <rPr>
            <b/>
            <sz val="9"/>
            <rFont val="Tahoma"/>
            <family val="2"/>
          </rPr>
          <t>Matthew Cegielski:</t>
        </r>
        <r>
          <rPr>
            <sz val="9"/>
            <rFont val="Tahoma"/>
            <family val="2"/>
          </rPr>
          <t xml:space="preserve">
Added 220831</t>
        </r>
      </text>
    </comment>
    <comment ref="B544" authorId="0">
      <text>
        <r>
          <rPr>
            <b/>
            <sz val="10"/>
            <rFont val="Tahoma"/>
            <family val="2"/>
          </rPr>
          <t>Matthew Cegielski:</t>
        </r>
        <r>
          <rPr>
            <sz val="10"/>
            <rFont val="Tahoma"/>
            <family val="2"/>
          </rPr>
          <t xml:space="preserve">
171010 Added</t>
        </r>
      </text>
    </comment>
    <comment ref="B551" authorId="0">
      <text>
        <r>
          <rPr>
            <b/>
            <sz val="9"/>
            <rFont val="Tahoma"/>
            <family val="2"/>
          </rPr>
          <t>Matthew Cegielski:</t>
        </r>
        <r>
          <rPr>
            <sz val="9"/>
            <rFont val="Tahoma"/>
            <family val="2"/>
          </rPr>
          <t xml:space="preserve">
Added 220831</t>
        </r>
      </text>
    </comment>
    <comment ref="C556" authorId="0">
      <text>
        <r>
          <rPr>
            <b/>
            <sz val="9"/>
            <rFont val="Tahoma"/>
            <family val="2"/>
          </rPr>
          <t>Matthew Cegielski:</t>
        </r>
        <r>
          <rPr>
            <sz val="9"/>
            <rFont val="Tahoma"/>
            <family val="2"/>
          </rPr>
          <t xml:space="preserve">
919-16-4 not in Dict, on Chem Exper</t>
        </r>
      </text>
    </comment>
    <comment ref="B563" authorId="0">
      <text>
        <r>
          <rPr>
            <b/>
            <sz val="10"/>
            <rFont val="Tahoma"/>
            <family val="2"/>
          </rPr>
          <t>Matthew Cegielski:</t>
        </r>
        <r>
          <rPr>
            <sz val="10"/>
            <rFont val="Tahoma"/>
            <family val="2"/>
          </rPr>
          <t xml:space="preserve">
171011 Added</t>
        </r>
      </text>
    </comment>
    <comment ref="B566" authorId="0">
      <text>
        <r>
          <rPr>
            <b/>
            <sz val="9"/>
            <rFont val="Tahoma"/>
            <family val="0"/>
          </rPr>
          <t>Matthew Cegielski:</t>
        </r>
        <r>
          <rPr>
            <sz val="9"/>
            <rFont val="Tahoma"/>
            <family val="0"/>
          </rPr>
          <t xml:space="preserve">
Added 220831</t>
        </r>
      </text>
    </comment>
    <comment ref="B568" authorId="0">
      <text>
        <r>
          <rPr>
            <b/>
            <sz val="9"/>
            <rFont val="Tahoma"/>
            <family val="0"/>
          </rPr>
          <t>Matthew Cegielski:</t>
        </r>
        <r>
          <rPr>
            <sz val="9"/>
            <rFont val="Tahoma"/>
            <family val="0"/>
          </rPr>
          <t xml:space="preserve">
Added 220831</t>
        </r>
      </text>
    </comment>
    <comment ref="B569" authorId="0">
      <text>
        <r>
          <rPr>
            <b/>
            <sz val="9"/>
            <rFont val="Tahoma"/>
            <family val="0"/>
          </rPr>
          <t>Matthew Cegielski:</t>
        </r>
        <r>
          <rPr>
            <sz val="9"/>
            <rFont val="Tahoma"/>
            <family val="0"/>
          </rPr>
          <t xml:space="preserve">
Added 220831</t>
        </r>
      </text>
    </comment>
    <comment ref="B570" authorId="0">
      <text>
        <r>
          <rPr>
            <b/>
            <sz val="9"/>
            <rFont val="Tahoma"/>
            <family val="0"/>
          </rPr>
          <t>Matthew Cegielski:</t>
        </r>
        <r>
          <rPr>
            <sz val="9"/>
            <rFont val="Tahoma"/>
            <family val="0"/>
          </rPr>
          <t xml:space="preserve">
Added 220831</t>
        </r>
      </text>
    </comment>
    <comment ref="B571" authorId="0">
      <text>
        <r>
          <rPr>
            <b/>
            <sz val="9"/>
            <rFont val="Tahoma"/>
            <family val="0"/>
          </rPr>
          <t>Matthew Cegielski:</t>
        </r>
        <r>
          <rPr>
            <sz val="9"/>
            <rFont val="Tahoma"/>
            <family val="0"/>
          </rPr>
          <t xml:space="preserve">
Added 220831</t>
        </r>
      </text>
    </comment>
    <comment ref="B572" authorId="0">
      <text>
        <r>
          <rPr>
            <b/>
            <sz val="9"/>
            <rFont val="Tahoma"/>
            <family val="0"/>
          </rPr>
          <t>Matthew Cegielski:</t>
        </r>
        <r>
          <rPr>
            <sz val="9"/>
            <rFont val="Tahoma"/>
            <family val="0"/>
          </rPr>
          <t xml:space="preserve">
Added 220831</t>
        </r>
      </text>
    </comment>
    <comment ref="B581" authorId="0">
      <text>
        <r>
          <rPr>
            <b/>
            <sz val="9"/>
            <rFont val="Tahoma"/>
            <family val="0"/>
          </rPr>
          <t>Matthew Cegielski:</t>
        </r>
        <r>
          <rPr>
            <sz val="9"/>
            <rFont val="Tahoma"/>
            <family val="0"/>
          </rPr>
          <t xml:space="preserve">
Added 220831</t>
        </r>
      </text>
    </comment>
    <comment ref="B584" authorId="0">
      <text>
        <r>
          <rPr>
            <b/>
            <sz val="9"/>
            <rFont val="Tahoma"/>
            <family val="0"/>
          </rPr>
          <t>Matthew Cegielski:</t>
        </r>
        <r>
          <rPr>
            <sz val="9"/>
            <rFont val="Tahoma"/>
            <family val="0"/>
          </rPr>
          <t xml:space="preserve">
Added 220831</t>
        </r>
      </text>
    </comment>
    <comment ref="C587" authorId="0">
      <text>
        <r>
          <rPr>
            <b/>
            <sz val="9"/>
            <rFont val="Tahoma"/>
            <family val="0"/>
          </rPr>
          <t>Matthew Cegielski:</t>
        </r>
        <r>
          <rPr>
            <sz val="9"/>
            <rFont val="Tahoma"/>
            <family val="0"/>
          </rPr>
          <t xml:space="preserve">
Inorganic water-soluble compounds</t>
        </r>
      </text>
    </comment>
    <comment ref="C597" authorId="0">
      <text>
        <r>
          <rPr>
            <b/>
            <sz val="9"/>
            <rFont val="Tahoma"/>
            <family val="2"/>
          </rPr>
          <t>Matthew Cegielski:</t>
        </r>
        <r>
          <rPr>
            <sz val="9"/>
            <rFont val="Tahoma"/>
            <family val="2"/>
          </rPr>
          <t xml:space="preserve">
1620-21-9 not in Dict, on Chem Exper</t>
        </r>
      </text>
    </comment>
    <comment ref="B611" authorId="0">
      <text>
        <r>
          <rPr>
            <b/>
            <sz val="10"/>
            <rFont val="Tahoma"/>
            <family val="2"/>
          </rPr>
          <t>Matthew Cegielski:</t>
        </r>
        <r>
          <rPr>
            <sz val="10"/>
            <rFont val="Tahoma"/>
            <family val="2"/>
          </rPr>
          <t xml:space="preserve">
171011 Added</t>
        </r>
      </text>
    </comment>
    <comment ref="C661" authorId="0">
      <text>
        <r>
          <rPr>
            <b/>
            <sz val="9"/>
            <rFont val="Tahoma"/>
            <family val="0"/>
          </rPr>
          <t>Matthew Cegielski:</t>
        </r>
        <r>
          <rPr>
            <sz val="9"/>
            <rFont val="Tahoma"/>
            <family val="0"/>
          </rPr>
          <t xml:space="preserve">
Only for chromium that is not trivalent or hexavalent</t>
        </r>
      </text>
    </comment>
    <comment ref="C669" authorId="0">
      <text>
        <r>
          <rPr>
            <b/>
            <sz val="9"/>
            <rFont val="Tahoma"/>
            <family val="2"/>
          </rPr>
          <t>Matthew Cegielski:</t>
        </r>
        <r>
          <rPr>
            <sz val="9"/>
            <rFont val="Tahoma"/>
            <family val="2"/>
          </rPr>
          <t xml:space="preserve">
7446-34-6 not in Dict, on Chem Exper</t>
        </r>
      </text>
    </comment>
    <comment ref="B673" authorId="0">
      <text>
        <r>
          <rPr>
            <b/>
            <sz val="10"/>
            <rFont val="Tahoma"/>
            <family val="2"/>
          </rPr>
          <t>Matthew Cegielski:</t>
        </r>
        <r>
          <rPr>
            <sz val="10"/>
            <rFont val="Tahoma"/>
            <family val="2"/>
          </rPr>
          <t xml:space="preserve">
171011 Not in SHARP table but here for lookup</t>
        </r>
      </text>
    </comment>
    <comment ref="C673" authorId="0">
      <text>
        <r>
          <rPr>
            <b/>
            <sz val="12"/>
            <rFont val="Tahoma"/>
            <family val="2"/>
          </rPr>
          <t>Matthew Cegielski:</t>
        </r>
        <r>
          <rPr>
            <sz val="12"/>
            <rFont val="Tahoma"/>
            <family val="2"/>
          </rPr>
          <t xml:space="preserve">
150827 SHARP table Ref only 1175 listed. Left in for SDS purposes</t>
        </r>
      </text>
    </comment>
    <comment ref="B674" authorId="0">
      <text>
        <r>
          <rPr>
            <b/>
            <sz val="9"/>
            <rFont val="Tahoma"/>
            <family val="0"/>
          </rPr>
          <t>Matthew Cegielski:</t>
        </r>
        <r>
          <rPr>
            <sz val="9"/>
            <rFont val="Tahoma"/>
            <family val="0"/>
          </rPr>
          <t xml:space="preserve">
Added 220831</t>
        </r>
      </text>
    </comment>
    <comment ref="C709" authorId="0">
      <text>
        <r>
          <rPr>
            <b/>
            <sz val="12"/>
            <rFont val="Tahoma"/>
            <family val="2"/>
          </rPr>
          <t>Matthew Cegielski:</t>
        </r>
        <r>
          <rPr>
            <sz val="12"/>
            <rFont val="Tahoma"/>
            <family val="2"/>
          </rPr>
          <t xml:space="preserve">
06/24/2013 Update</t>
        </r>
      </text>
    </comment>
    <comment ref="C740" authorId="0">
      <text>
        <r>
          <rPr>
            <b/>
            <sz val="9"/>
            <rFont val="Tahoma"/>
            <family val="2"/>
          </rPr>
          <t>Matthew Cegielski:</t>
        </r>
        <r>
          <rPr>
            <sz val="9"/>
            <rFont val="Tahoma"/>
            <family val="2"/>
          </rPr>
          <t xml:space="preserve">
13311-84-7 not in Dict, on Chem Exper</t>
        </r>
      </text>
    </comment>
    <comment ref="C746" authorId="0">
      <text>
        <r>
          <rPr>
            <b/>
            <sz val="12"/>
            <rFont val="Tahoma"/>
            <family val="2"/>
          </rPr>
          <t>Matthew Cegielski:</t>
        </r>
        <r>
          <rPr>
            <sz val="12"/>
            <rFont val="Tahoma"/>
            <family val="2"/>
          </rPr>
          <t xml:space="preserve">
Removed O CAS# entry for Methyl CCNU</t>
        </r>
      </text>
    </comment>
    <comment ref="C774" authorId="1">
      <text>
        <r>
          <rPr>
            <b/>
            <sz val="9"/>
            <rFont val="Tahoma"/>
            <family val="2"/>
          </rPr>
          <t>localadmin:</t>
        </r>
        <r>
          <rPr>
            <sz val="9"/>
            <rFont val="Tahoma"/>
            <family val="2"/>
          </rPr>
          <t xml:space="preserve">
23541-50-6 not in Dict, on Chem Exper</t>
        </r>
      </text>
    </comment>
    <comment ref="C786" authorId="0">
      <text>
        <r>
          <rPr>
            <b/>
            <sz val="9"/>
            <rFont val="Tahoma"/>
            <family val="0"/>
          </rPr>
          <t>Matthew Cegielski:</t>
        </r>
        <r>
          <rPr>
            <sz val="9"/>
            <rFont val="Tahoma"/>
            <family val="0"/>
          </rPr>
          <t xml:space="preserve">
Benzidine and salts</t>
        </r>
      </text>
    </comment>
    <comment ref="C860" authorId="0">
      <text>
        <r>
          <rPr>
            <b/>
            <sz val="9"/>
            <rFont val="Tahoma"/>
            <family val="2"/>
          </rPr>
          <t>Matthew Cegielski:</t>
        </r>
        <r>
          <rPr>
            <sz val="9"/>
            <rFont val="Tahoma"/>
            <family val="2"/>
          </rPr>
          <t xml:space="preserve">
Hydrogen Cyanide</t>
        </r>
      </text>
    </comment>
    <comment ref="B341" authorId="0">
      <text>
        <r>
          <rPr>
            <b/>
            <sz val="9"/>
            <rFont val="Tahoma"/>
            <family val="2"/>
          </rPr>
          <t>Matthew Cegielski:</t>
        </r>
        <r>
          <rPr>
            <sz val="9"/>
            <rFont val="Tahoma"/>
            <family val="2"/>
          </rPr>
          <t xml:space="preserve">
Added by CARB 221209</t>
        </r>
      </text>
    </comment>
  </commentList>
</comments>
</file>

<file path=xl/sharedStrings.xml><?xml version="1.0" encoding="utf-8"?>
<sst xmlns="http://schemas.openxmlformats.org/spreadsheetml/2006/main" count="2664" uniqueCount="934">
  <si>
    <t>Substance</t>
  </si>
  <si>
    <t>Totals</t>
  </si>
  <si>
    <t>CAS#</t>
  </si>
  <si>
    <t>CAS</t>
  </si>
  <si>
    <t>URF</t>
  </si>
  <si>
    <t>Name</t>
  </si>
  <si>
    <t>Applicability</t>
  </si>
  <si>
    <t>Author or updater</t>
  </si>
  <si>
    <t>Matthew Cegielski</t>
  </si>
  <si>
    <t>Last Update</t>
  </si>
  <si>
    <t>Facility:</t>
  </si>
  <si>
    <t>ID#:</t>
  </si>
  <si>
    <t>Project #:</t>
  </si>
  <si>
    <t>Operating Hours hr/yr</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</si>
  <si>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</si>
  <si>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</si>
  <si>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</si>
  <si>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</si>
  <si>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</si>
  <si>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</si>
  <si>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</si>
  <si>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</si>
  <si>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</si>
  <si>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</si>
  <si>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</si>
  <si>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</si>
  <si>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</si>
  <si>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</si>
  <si>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</si>
  <si>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</si>
  <si>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</si>
  <si>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</si>
  <si>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</si>
  <si>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</si>
  <si>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</si>
  <si>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</si>
  <si>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</si>
  <si>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</si>
  <si>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</si>
  <si>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</si>
  <si>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</si>
  <si>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</si>
  <si>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</si>
  <si>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</si>
  <si>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</si>
  <si>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</si>
  <si>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</si>
  <si>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</si>
  <si>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</si>
  <si>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</si>
  <si>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</si>
  <si>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</si>
  <si>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</si>
  <si>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</si>
  <si>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</si>
  <si>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</si>
  <si>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</si>
  <si>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</si>
  <si>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</si>
  <si>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</si>
  <si>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</si>
  <si>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</si>
  <si>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</si>
  <si>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</si>
  <si>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</si>
  <si>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</si>
  <si>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</si>
  <si>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</si>
  <si>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</si>
  <si>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</si>
  <si>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</si>
  <si>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</si>
  <si>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</si>
  <si>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</si>
  <si>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</si>
  <si>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</si>
  <si>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</si>
  <si>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</si>
  <si>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</si>
  <si>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</si>
  <si>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</si>
  <si>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</si>
  <si>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</si>
  <si>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</si>
  <si>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</si>
  <si>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</si>
  <si>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</si>
  <si>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</si>
  <si>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</si>
  <si>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</si>
  <si>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</si>
  <si>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</si>
  <si>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</si>
  <si>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</si>
  <si>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</si>
  <si>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</si>
  <si>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</si>
  <si>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</si>
  <si>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</si>
  <si>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</si>
  <si>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Cadmium</t>
  </si>
  <si>
    <t>Calcium chromate</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</si>
  <si>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</si>
  <si>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</si>
  <si>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</si>
  <si>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</si>
  <si>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</si>
  <si>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</si>
  <si>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</si>
  <si>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</si>
  <si>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</si>
  <si>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</si>
  <si>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</si>
  <si>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</si>
  <si>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Copper</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</si>
  <si>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</si>
  <si>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</si>
  <si>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</si>
  <si>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</si>
  <si>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</si>
  <si>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</si>
  <si>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</si>
  <si>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</si>
  <si>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</si>
  <si>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</si>
  <si>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</si>
  <si>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</si>
  <si>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</si>
  <si>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</si>
  <si>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</si>
  <si>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</si>
  <si>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</si>
  <si>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</si>
  <si>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</si>
  <si>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</si>
  <si>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</si>
  <si>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</si>
  <si>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</si>
  <si>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</si>
  <si>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</si>
  <si>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</si>
  <si>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</si>
  <si>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</si>
  <si>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</si>
  <si>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</si>
  <si>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</si>
  <si>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</si>
  <si>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</si>
  <si>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</si>
  <si>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</si>
  <si>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</si>
  <si>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</si>
  <si>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</si>
  <si>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Hexane</t>
  </si>
  <si>
    <t>Hydrazine</t>
  </si>
  <si>
    <t>Hydrochloric acid</t>
  </si>
  <si>
    <t>Hydrocyanic acid</t>
  </si>
  <si>
    <t>Hydrogen fluoride</t>
  </si>
  <si>
    <t>Hydrogen Selenide</t>
  </si>
  <si>
    <t>Hydrogen sulfide</t>
  </si>
  <si>
    <t>Indeno[1,2,3-cd]pyrene</t>
  </si>
  <si>
    <t>Isophorone</t>
  </si>
  <si>
    <t>Isopropyl alcohol</t>
  </si>
  <si>
    <t>Lead</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</si>
  <si>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</si>
  <si>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</si>
  <si>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</si>
  <si>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</si>
  <si>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</si>
  <si>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</si>
  <si>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</si>
  <si>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</si>
  <si>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</si>
  <si>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</si>
  <si>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</si>
  <si>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</si>
  <si>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</si>
  <si>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</si>
  <si>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</si>
  <si>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</si>
  <si>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</si>
  <si>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</si>
  <si>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</si>
  <si>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</si>
  <si>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</si>
  <si>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Naphthalene</t>
  </si>
  <si>
    <t>Nickel</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</si>
  <si>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</si>
  <si>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</si>
  <si>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</si>
  <si>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</si>
  <si>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</si>
  <si>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</si>
  <si>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</si>
  <si>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</si>
  <si>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</si>
  <si>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</si>
  <si>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</si>
  <si>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</si>
  <si>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</si>
  <si>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</si>
  <si>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</si>
  <si>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</si>
  <si>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</si>
  <si>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</si>
  <si>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</si>
  <si>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</si>
  <si>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</si>
  <si>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</si>
  <si>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</si>
  <si>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</si>
  <si>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</si>
  <si>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</si>
  <si>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</si>
  <si>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</si>
  <si>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</si>
  <si>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</si>
  <si>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</si>
  <si>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</si>
  <si>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</si>
  <si>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</si>
  <si>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</si>
  <si>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</si>
  <si>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</si>
  <si>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</si>
  <si>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</si>
  <si>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</si>
  <si>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</si>
  <si>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</si>
  <si>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</si>
  <si>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</si>
  <si>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</si>
  <si>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</si>
  <si>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Styrene</t>
  </si>
  <si>
    <t>Sulfates</t>
  </si>
  <si>
    <t>Sulfur Dioxide</t>
  </si>
  <si>
    <t>Sulfur Trioxide</t>
  </si>
  <si>
    <t>Sulfuric acid</t>
  </si>
  <si>
    <t>Thioacetamide</t>
  </si>
  <si>
    <t>Toluene</t>
  </si>
  <si>
    <t>Toluene-2,4-diisocyanate</t>
  </si>
  <si>
    <t>Toluene-2,6-diisocyanate</t>
  </si>
  <si>
    <t>Trichloroethylene</t>
  </si>
  <si>
    <t>Triethylamine</t>
  </si>
  <si>
    <t>Urethane</t>
  </si>
  <si>
    <t>Vanadium (fume or dust)</t>
  </si>
  <si>
    <t>Vinyl acetate</t>
  </si>
  <si>
    <t>Vinyl chloride</t>
  </si>
  <si>
    <t>Vinylidene chloride</t>
  </si>
  <si>
    <t>Caprolactam</t>
  </si>
  <si>
    <t>Ozone</t>
  </si>
  <si>
    <t>Score</t>
  </si>
  <si>
    <t>Receptor Proximity and Proximity Factors</t>
  </si>
  <si>
    <t>Aflatoxins</t>
  </si>
  <si>
    <t>1-(2-Chloroethyl)-3-(4-methylcyclohexyl)-1-nitrosourea {Methyl CCNU}</t>
  </si>
  <si>
    <t>Analgesic mixtures containing phenacetin</t>
  </si>
  <si>
    <t>1-(2-Chloroethyl)-3-cyclohexyl-1-nitrosourea {CCNU}</t>
  </si>
  <si>
    <t>Androgenic (anabolic) steroids</t>
  </si>
  <si>
    <t>1,1,1,2-Tetrafluoroethane {HFC-134a}</t>
  </si>
  <si>
    <t>Arsenic compounds (other than inorganic)</t>
  </si>
  <si>
    <t>Betel quid with tobacco</t>
  </si>
  <si>
    <t>1,1-Dimethylhydrazine</t>
  </si>
  <si>
    <t>Bitumens, extracts of steam-refined and air-refined bitumens</t>
  </si>
  <si>
    <t>Bleomycins</t>
  </si>
  <si>
    <t>Carbon black extract</t>
  </si>
  <si>
    <t>Carrageenan (degraded)</t>
  </si>
  <si>
    <t>Ceramic fibers (man-made)</t>
  </si>
  <si>
    <t>Chlorobenzenes</t>
  </si>
  <si>
    <t>2,2,4-Trimethylpentane</t>
  </si>
  <si>
    <t>Chlorophenols</t>
  </si>
  <si>
    <t>Chlorophenoxy herbicides</t>
  </si>
  <si>
    <t>Methyl isobutyl ketone {Hexone}</t>
  </si>
  <si>
    <t>Conjugated estrogens</t>
  </si>
  <si>
    <t>Creosotes</t>
  </si>
  <si>
    <t>Propylene glycol monomethyl ether acetate</t>
  </si>
  <si>
    <t>Dialkylnitrosamines</t>
  </si>
  <si>
    <t>1,2,3-Trichloropropane</t>
  </si>
  <si>
    <t>Aluminum</t>
  </si>
  <si>
    <t>Diaminotoluenes (mixed isomers)</t>
  </si>
  <si>
    <t>1,2,4-Trichlorobenze</t>
  </si>
  <si>
    <t>Aluminum oxide (fibrous)</t>
  </si>
  <si>
    <t>1,2,4-Trimethylbenze</t>
  </si>
  <si>
    <t>Antimony</t>
  </si>
  <si>
    <t>Dioxins, total, with individ. isomers also reported {PCDDs}</t>
  </si>
  <si>
    <t>Antimony trioxide</t>
  </si>
  <si>
    <t>1,2-Dichlorobenzene</t>
  </si>
  <si>
    <t>Environmental Tobacco Smoke</t>
  </si>
  <si>
    <t>1,2-Dichloroethylene</t>
  </si>
  <si>
    <t>Epoxy resins</t>
  </si>
  <si>
    <t>Estrogens, non-steroidal</t>
  </si>
  <si>
    <t>1,2-Diethylhydrazine</t>
  </si>
  <si>
    <t>Barium</t>
  </si>
  <si>
    <t>Estrogens, steroidal</t>
  </si>
  <si>
    <t>1,2-Dimethylhydrazine</t>
  </si>
  <si>
    <t>Fluorocarbons (brominated)</t>
  </si>
  <si>
    <t>Fluorocarbons (chlorinated)</t>
  </si>
  <si>
    <t>Gasoline vapors</t>
  </si>
  <si>
    <t>1,3-Dichlorobenzene</t>
  </si>
  <si>
    <t>Chromium</t>
  </si>
  <si>
    <t>Glasswool (man-made fibers)</t>
  </si>
  <si>
    <t>Glycol ethers (and their acetates)</t>
  </si>
  <si>
    <t>Isocyanates</t>
  </si>
  <si>
    <t>1,4-Butanediol dimethanesulfonate</t>
  </si>
  <si>
    <t>Cobalt</t>
  </si>
  <si>
    <t>1,4-Dichloro-2-butene</t>
  </si>
  <si>
    <t>Lead compounds (other than inorganic)</t>
  </si>
  <si>
    <t>Lubricant base oils</t>
  </si>
  <si>
    <t>Mineral fibers (other than man-made)</t>
  </si>
  <si>
    <t>Mineral fibers (fine: man-made)</t>
  </si>
  <si>
    <t>1-[(5-Nitrofurfurylidene)amino]-2-imidazolidinone</t>
  </si>
  <si>
    <t>Mineral oils (untreated and mildly treated oils)</t>
  </si>
  <si>
    <t>1-Amino-2-methylanthraquinone</t>
  </si>
  <si>
    <t>1-Naphthylamine</t>
  </si>
  <si>
    <t>Nitrilotriacetic acid (salts)</t>
  </si>
  <si>
    <t>PAHs, total, with individ. components also reported</t>
  </si>
  <si>
    <t>2-(2-Formylhydrazino)-4-(5-nitro-2-furyl)thiazole</t>
  </si>
  <si>
    <t>Lithium carbonate</t>
  </si>
  <si>
    <t>Lithium citrate</t>
  </si>
  <si>
    <t>Polybrominated biphenyls</t>
  </si>
  <si>
    <t>Progestins</t>
  </si>
  <si>
    <t>Radionuclides</t>
  </si>
  <si>
    <t>Radon and its decay</t>
  </si>
  <si>
    <t>Molybdenum trioxide</t>
  </si>
  <si>
    <t>Retinol/retinyl este</t>
  </si>
  <si>
    <t>Rockwool (man-made fibers)</t>
  </si>
  <si>
    <t>Shale oils</t>
  </si>
  <si>
    <t>Slagwool (man-made fibers)</t>
  </si>
  <si>
    <t>Soots</t>
  </si>
  <si>
    <t>2,3,4,6-Tetrachlorophenol</t>
  </si>
  <si>
    <t>Talc containing asbestiform fibers</t>
  </si>
  <si>
    <t>Tobacco products, smokeless</t>
  </si>
  <si>
    <t>alpha-chlorinated Toluenes</t>
  </si>
  <si>
    <t>Wood preservatives (containing arsenic and chromate)</t>
  </si>
  <si>
    <t>2,3-Dibromo-1-propanol</t>
  </si>
  <si>
    <t>Osmium tetroxide</t>
  </si>
  <si>
    <t>Polybrominated diphenyl ethers {PBDEs}</t>
  </si>
  <si>
    <t>2,3-Dichloropropene</t>
  </si>
  <si>
    <t>2,4,5-Trichlorophenol</t>
  </si>
  <si>
    <t>Diesel engine exhaust, total organic gas</t>
  </si>
  <si>
    <t>Silver</t>
  </si>
  <si>
    <t>Gasoline engine exhaust, particulate matter</t>
  </si>
  <si>
    <t>Gasoline engine exhaust, total organic gas</t>
  </si>
  <si>
    <t>2,4-Diaminoanisole sulfate</t>
  </si>
  <si>
    <t>Thallium</t>
  </si>
  <si>
    <t>Thorium dioxide</t>
  </si>
  <si>
    <t>2,4-Dichlorophenol</t>
  </si>
  <si>
    <t>Titanium tetrachloride</t>
  </si>
  <si>
    <t>Particulate Matter</t>
  </si>
  <si>
    <t>2,4-Dimethylphenol {2,4-Xylenol}</t>
  </si>
  <si>
    <t>Reactive Organic Gas</t>
  </si>
  <si>
    <t>2,4-Dinitrophenol</t>
  </si>
  <si>
    <t>Carbon Monoxide [Criteria Pollutant]</t>
  </si>
  <si>
    <t>Zinc</t>
  </si>
  <si>
    <t>Oxides of sulfur</t>
  </si>
  <si>
    <t>2,6-Dinitrotoluene</t>
  </si>
  <si>
    <t>Zinc oxide</t>
  </si>
  <si>
    <t>Oxides of Nitrogen</t>
  </si>
  <si>
    <t>2,6-Xylidene</t>
  </si>
  <si>
    <t>Total Organic Gases</t>
  </si>
  <si>
    <t>Volatile Organic Compounds (VOC)</t>
  </si>
  <si>
    <t>2-Amino-3-methyl-9H-pyrido(2,3-b) indole {MeA-alpha-C}</t>
  </si>
  <si>
    <t>2-Amino-5-(5-nitro-2-furyl)-1,3,4-thiadiazole</t>
  </si>
  <si>
    <t>Phenobarbital</t>
  </si>
  <si>
    <t>Mitomycin C</t>
  </si>
  <si>
    <t>2-Chloroacetophenone</t>
  </si>
  <si>
    <t>Ammonium nitrate</t>
  </si>
  <si>
    <t>Cyclophosphamide</t>
  </si>
  <si>
    <t>2-CHLOROPHENOL</t>
  </si>
  <si>
    <t>Ammonium sulfate</t>
  </si>
  <si>
    <t>Estradiol 17 beta</t>
  </si>
  <si>
    <t>2-Methyl naphthalene</t>
  </si>
  <si>
    <t>DDT {1,1,1-Trichloro-2,2-bis(p-chlorophenyl)ethane}</t>
  </si>
  <si>
    <t>2-Methyl-1-nitroanthraquinone (uncertain purity)</t>
  </si>
  <si>
    <t>2-Methylaziridine</t>
  </si>
  <si>
    <t>Benzal chloride</t>
  </si>
  <si>
    <t>Thalidomide</t>
  </si>
  <si>
    <t>2-Methyllactonitrile</t>
  </si>
  <si>
    <t>Benzamide</t>
  </si>
  <si>
    <t>Clomiphene citrate</t>
  </si>
  <si>
    <t>2-Methylpyridine</t>
  </si>
  <si>
    <t>2-Naphthylamine</t>
  </si>
  <si>
    <t>Actinomycin D</t>
  </si>
  <si>
    <t>Aspirin</t>
  </si>
  <si>
    <t>2-Nitrophenol</t>
  </si>
  <si>
    <t>Fluorouracil</t>
  </si>
  <si>
    <t>2-Nitropropane</t>
  </si>
  <si>
    <t>2-Phenylphenol</t>
  </si>
  <si>
    <t>Benzo[e]pyrene</t>
  </si>
  <si>
    <t>Propylthiouracil</t>
  </si>
  <si>
    <t>3-(N-Nitrosomethylamino)propionitrile</t>
  </si>
  <si>
    <t>Benzo[g,h,i]perylene</t>
  </si>
  <si>
    <t>Nitrogen mustard</t>
  </si>
  <si>
    <t>Tris(1-aziridinyl) phosphine sulfide</t>
  </si>
  <si>
    <t>Benzoyl peroxide</t>
  </si>
  <si>
    <t>Penicillamine</t>
  </si>
  <si>
    <t>3,3'-Dichloro-4,4'-diaminodiphenyl ether</t>
  </si>
  <si>
    <t>Trichlorfon</t>
  </si>
  <si>
    <t>Bromine</t>
  </si>
  <si>
    <t>Estrone</t>
  </si>
  <si>
    <t>3,3'-Dimethoxybenzidine</t>
  </si>
  <si>
    <t>Butyl benzyl phthalate</t>
  </si>
  <si>
    <t>3,3'-Dimethoxybenzidine dihydrochloride</t>
  </si>
  <si>
    <t>3,3'-Dimethylbenzidine {o-Tolidine}</t>
  </si>
  <si>
    <t>Nicotine</t>
  </si>
  <si>
    <t>Aminopterin</t>
  </si>
  <si>
    <t>3-Amino-9-ethylcarbazole hydrochloride</t>
  </si>
  <si>
    <t>Pipobroman</t>
  </si>
  <si>
    <t>3-Chloro-2-methylpropene</t>
  </si>
  <si>
    <t>4-(N-Nitrosomethylamino)-1-(3-pyridyl)-1-butanone {NNK}</t>
  </si>
  <si>
    <t>Nitroglycerin</t>
  </si>
  <si>
    <t>4,4'-Diaminodiphenyl ether</t>
  </si>
  <si>
    <t>Nitrogen mustard hydrochloride</t>
  </si>
  <si>
    <t>4,4'-Isopropylidenediphenol</t>
  </si>
  <si>
    <t>4,4'-Methylene bis (N,N-dimethyl) benzenamine</t>
  </si>
  <si>
    <t>Cumene</t>
  </si>
  <si>
    <t>Methylthiouracil</t>
  </si>
  <si>
    <t>4,4'-Methylene bis(2-methylaniline)</t>
  </si>
  <si>
    <t>Parathion</t>
  </si>
  <si>
    <t>4,4'-Thiodianiline</t>
  </si>
  <si>
    <t>Cyclohexane</t>
  </si>
  <si>
    <t>Diethylstilbestrol</t>
  </si>
  <si>
    <t>4,6-Dinitro-o-cresol</t>
  </si>
  <si>
    <t>Chloramphenicol</t>
  </si>
  <si>
    <t>4-Nitrobiphenyl</t>
  </si>
  <si>
    <t>Pentobarbital sodium</t>
  </si>
  <si>
    <t>4-Nitrophenol</t>
  </si>
  <si>
    <t>Phenytoin</t>
  </si>
  <si>
    <t>4-Vinyl-1-cyclohexene diepoxide</t>
  </si>
  <si>
    <t>Ethinyl estradiol</t>
  </si>
  <si>
    <t>4-Vinylcyclohexene</t>
  </si>
  <si>
    <t>5-(Morpholinomethyl)-3-[(5-nitrofurfurylidene)amino]-2-oxazolidinone</t>
  </si>
  <si>
    <t>Progesterone</t>
  </si>
  <si>
    <t>5-Methoxypsoralen</t>
  </si>
  <si>
    <t>Diethyl phthalate</t>
  </si>
  <si>
    <t>Diethyl sulfate</t>
  </si>
  <si>
    <t>Methyltestosterone</t>
  </si>
  <si>
    <t>Diethylene glycol</t>
  </si>
  <si>
    <t>Testosterone and its esters</t>
  </si>
  <si>
    <t>5-Nitro-o-anisidine</t>
  </si>
  <si>
    <t>Diethylene glycol dimethyl ether</t>
  </si>
  <si>
    <t>Diethylene glycol monobutyl ether</t>
  </si>
  <si>
    <t>Diethylene glycol monoethyl ether</t>
  </si>
  <si>
    <t>Methotrexate</t>
  </si>
  <si>
    <t>Diethylene glycol monomethyl ether</t>
  </si>
  <si>
    <t>Nitrofurazone</t>
  </si>
  <si>
    <t>A-alpha-C {2-Amino-9H-pyrido[2,3-b]indole}</t>
  </si>
  <si>
    <t>Acenaphthene</t>
  </si>
  <si>
    <t>Phenoxybenzamine</t>
  </si>
  <si>
    <t>Acenaphthylene</t>
  </si>
  <si>
    <t>Ethylene</t>
  </si>
  <si>
    <t>p-Aminoazobenzene</t>
  </si>
  <si>
    <t>Methyl hydrazine</t>
  </si>
  <si>
    <t>Acetochlor</t>
  </si>
  <si>
    <t>Acetohydroxamic acid</t>
  </si>
  <si>
    <t>Ethylene glycol diethyl ether</t>
  </si>
  <si>
    <t>Methimazole</t>
  </si>
  <si>
    <t>Acetonitrile</t>
  </si>
  <si>
    <t>Ethylene glycol dimethyl ether</t>
  </si>
  <si>
    <t>Dieldrin</t>
  </si>
  <si>
    <t>Acetophenone</t>
  </si>
  <si>
    <t>Niridazole</t>
  </si>
  <si>
    <t>Acifluorfen</t>
  </si>
  <si>
    <t>Phenacetin</t>
  </si>
  <si>
    <t>Ethyl methanesulfonate</t>
  </si>
  <si>
    <t>Ethylene glycol monopropyl ether</t>
  </si>
  <si>
    <t>Adriamycin</t>
  </si>
  <si>
    <t>Fluoranthene</t>
  </si>
  <si>
    <t>AF-2</t>
  </si>
  <si>
    <t>Fluorene</t>
  </si>
  <si>
    <t>Carbaryl</t>
  </si>
  <si>
    <t>Alachlor</t>
  </si>
  <si>
    <t>Phenoxybenzimide hydrochloride</t>
  </si>
  <si>
    <t>Aldrin</t>
  </si>
  <si>
    <t>Phenacemide</t>
  </si>
  <si>
    <t>all-trans-Retinoic acid</t>
  </si>
  <si>
    <t>Allyl alcohol</t>
  </si>
  <si>
    <t>Tetracycline hydrochoride</t>
  </si>
  <si>
    <t>Methyl methanesulfon</t>
  </si>
  <si>
    <t>Uracil mustard</t>
  </si>
  <si>
    <t>Hydrogen bromide</t>
  </si>
  <si>
    <t>Cycloheximide</t>
  </si>
  <si>
    <t>Alprazolam</t>
  </si>
  <si>
    <t>Nitrofurantoin</t>
  </si>
  <si>
    <t>Furazolidone</t>
  </si>
  <si>
    <t>Amikacin sulfate</t>
  </si>
  <si>
    <t>Aminoglutethimide</t>
  </si>
  <si>
    <t>Isobutyraldehyde</t>
  </si>
  <si>
    <t>Maneb</t>
  </si>
  <si>
    <t>Norethisterone</t>
  </si>
  <si>
    <t>Methyl acrylate</t>
  </si>
  <si>
    <t>Tris(aziridinyl)-p-benzoquinone</t>
  </si>
  <si>
    <t>N-Methyl-N'-nitro-N-nitrosoguanidine</t>
  </si>
  <si>
    <t>Methyl chloride  {Chloromethane}</t>
  </si>
  <si>
    <t>n-Butyl alcohol</t>
  </si>
  <si>
    <t>Anthracene</t>
  </si>
  <si>
    <t>Medroxyprogesterone</t>
  </si>
  <si>
    <t>Methyl iodide {Iodomethane}</t>
  </si>
  <si>
    <t>Mestranol</t>
  </si>
  <si>
    <t>Methoxychlor</t>
  </si>
  <si>
    <t>Aramite</t>
  </si>
  <si>
    <t>Methyl mercury</t>
  </si>
  <si>
    <t>Dichlorodiphenyldichloroethane {DDD}</t>
  </si>
  <si>
    <t>Methyl methacrylate</t>
  </si>
  <si>
    <t>Trypan blue</t>
  </si>
  <si>
    <t>Methane</t>
  </si>
  <si>
    <t>Methylene bromide</t>
  </si>
  <si>
    <t>Auramine</t>
  </si>
  <si>
    <t>Azaserine</t>
  </si>
  <si>
    <t>Azathioprine</t>
  </si>
  <si>
    <t>Azobenzene</t>
  </si>
  <si>
    <t>Vinyl fluoride</t>
  </si>
  <si>
    <t>Perfluorooctanoic acid {PFOA} (and its salts, esters, and sulfonates)</t>
  </si>
  <si>
    <t>Perylene</t>
  </si>
  <si>
    <t>Bromoform</t>
  </si>
  <si>
    <t>Bromodichloromethane</t>
  </si>
  <si>
    <t>Phosphorus</t>
  </si>
  <si>
    <t>sec-Butyl alcohol</t>
  </si>
  <si>
    <t>Dichlorofluoromethane {Freon 21}</t>
  </si>
  <si>
    <t>Chlorodifluoromethane {Freon 22}</t>
  </si>
  <si>
    <t>Benzofuran</t>
  </si>
  <si>
    <t>Trifluoromethane {Freon 23}</t>
  </si>
  <si>
    <t>Benzoic trichloride</t>
  </si>
  <si>
    <t>Benzoyl chloride</t>
  </si>
  <si>
    <t>tert-Butyl alcohol</t>
  </si>
  <si>
    <t>Benzphetamine hydrochloride</t>
  </si>
  <si>
    <t>Trichlorofluoromethane {Freon 11}</t>
  </si>
  <si>
    <t>Dichlorodifluoromethene (Freon 12)</t>
  </si>
  <si>
    <t>Benzyl violet 4B</t>
  </si>
  <si>
    <t>Carbon tetrafluoride</t>
  </si>
  <si>
    <t>beta-Butyrolactone</t>
  </si>
  <si>
    <t>Vinyl bromide</t>
  </si>
  <si>
    <t>Chlorinated Fluorocarbon {CFC-113} {1,1,2-Trichloro-1,2,2-trifluoroethane}</t>
  </si>
  <si>
    <t>Fluoxymesterone</t>
  </si>
  <si>
    <t>Biphenyl</t>
  </si>
  <si>
    <t>Hexachlorocyclopentadiene</t>
  </si>
  <si>
    <t>Bis(2-chloro-1-methylethyl) ether</t>
  </si>
  <si>
    <t>Dimethyl sulfate</t>
  </si>
  <si>
    <t>Triorthocresyl phosphate</t>
  </si>
  <si>
    <t>Bis(2-ethylhexyl) adipate</t>
  </si>
  <si>
    <t>Triethyl phosphine</t>
  </si>
  <si>
    <t>Bischloroethyl nitrosourea</t>
  </si>
  <si>
    <t>Isoprene, except from vegetative emission sources</t>
  </si>
  <si>
    <t>Bromine Pentafluoride</t>
  </si>
  <si>
    <t>Bromoxynil</t>
  </si>
  <si>
    <t>Butyl acrylate</t>
  </si>
  <si>
    <t>Butylated hydroxyanisole {BHA}</t>
  </si>
  <si>
    <t>Butyraldehyde</t>
  </si>
  <si>
    <t>Chloroacetic acid</t>
  </si>
  <si>
    <t>C. I. Acid Green 3</t>
  </si>
  <si>
    <t>Peracetic acid</t>
  </si>
  <si>
    <t>C. I. Basic Green 4</t>
  </si>
  <si>
    <t>C. I. Basic Red 1</t>
  </si>
  <si>
    <t>Dibenzofuran</t>
  </si>
  <si>
    <t>C. I. Basic Red 9 monohydrochloride</t>
  </si>
  <si>
    <t>C. I. Disperse Yellow 3</t>
  </si>
  <si>
    <t>Oxytetracycline</t>
  </si>
  <si>
    <t>Total Heptachlorodibenzofuran</t>
  </si>
  <si>
    <t>Cumene hydroperoxide</t>
  </si>
  <si>
    <t>Calcium cyanamide</t>
  </si>
  <si>
    <t>Total Heptachlorodibenzo-p-dioxin</t>
  </si>
  <si>
    <t>Total Hexachlorodibenzofuran</t>
  </si>
  <si>
    <t>Saccharin</t>
  </si>
  <si>
    <t>Total Hexachlorodibenzo-p-dioxin</t>
  </si>
  <si>
    <t>Warfarin</t>
  </si>
  <si>
    <t>Total Pentachlorodibenzofuran</t>
  </si>
  <si>
    <t>D and C Red No. 19</t>
  </si>
  <si>
    <t>Total Pentachlorodibenzo-p-dioxin</t>
  </si>
  <si>
    <t>Total Tetrachlorodibenzofuran</t>
  </si>
  <si>
    <t>Pentachloronitrobenzene {Quintobenzene}</t>
  </si>
  <si>
    <t>Total Tetrachlorodibenzo-p-dioxin</t>
  </si>
  <si>
    <t>Dienestrol</t>
  </si>
  <si>
    <t>Dibutyl phthalate</t>
  </si>
  <si>
    <t>Phenanthrene</t>
  </si>
  <si>
    <t>Carbonyl sulfide</t>
  </si>
  <si>
    <t>Particulate Matter 1</t>
  </si>
  <si>
    <t>Carboplatin</t>
  </si>
  <si>
    <t>Catechol</t>
  </si>
  <si>
    <t>Chenodiol</t>
  </si>
  <si>
    <t>Cinnamyl anthranilate</t>
  </si>
  <si>
    <t>Chloramben</t>
  </si>
  <si>
    <t>Chlorambucil</t>
  </si>
  <si>
    <t>Hexachlorobutadiene</t>
  </si>
  <si>
    <t>Chlorcyclizine hydrochloride</t>
  </si>
  <si>
    <t>Particulate Matter 2.5 Microns or less</t>
  </si>
  <si>
    <t>Chlordecone {Kepone}</t>
  </si>
  <si>
    <t>Chlordimeform</t>
  </si>
  <si>
    <t>Dinoseb</t>
  </si>
  <si>
    <t>Chlorendic acid</t>
  </si>
  <si>
    <t>Picric acid</t>
  </si>
  <si>
    <t>Quinoline</t>
  </si>
  <si>
    <t>Chlorodibromomethane</t>
  </si>
  <si>
    <t>Dihydrosafrole</t>
  </si>
  <si>
    <t>Chloroprene</t>
  </si>
  <si>
    <t>Safrole</t>
  </si>
  <si>
    <t>Chlorothalonil</t>
  </si>
  <si>
    <t>Dichlorophenoxyacetic acid, salts and esters {2,4-D}</t>
  </si>
  <si>
    <t>Phenazopyridine hydrochloride</t>
  </si>
  <si>
    <t>Sulfallate</t>
  </si>
  <si>
    <t>Cisplatin</t>
  </si>
  <si>
    <t>Citrus Red No. 2</t>
  </si>
  <si>
    <t>Coal tars</t>
  </si>
  <si>
    <t>Styrene oxide</t>
  </si>
  <si>
    <t>Crotonaldehyde</t>
  </si>
  <si>
    <t>o-Aminoazotoluene</t>
  </si>
  <si>
    <t>Cyanazine</t>
  </si>
  <si>
    <t>Cycasin</t>
  </si>
  <si>
    <t>Cyclohexanol</t>
  </si>
  <si>
    <t>Nitrobenzene</t>
  </si>
  <si>
    <t>m-Dinitrobenzene</t>
  </si>
  <si>
    <t>Cyhexatin</t>
  </si>
  <si>
    <t>Valproate</t>
  </si>
  <si>
    <t>Cytarabine</t>
  </si>
  <si>
    <t>D and C Orange No. 1</t>
  </si>
  <si>
    <t>Terephthalic acid</t>
  </si>
  <si>
    <t>p-Dinitrobenzene</t>
  </si>
  <si>
    <t>D and C Red No. 8</t>
  </si>
  <si>
    <t>D and C Red No. 9</t>
  </si>
  <si>
    <t>Dacarbazine</t>
  </si>
  <si>
    <t>Daminozide</t>
  </si>
  <si>
    <t>Danazol</t>
  </si>
  <si>
    <t>Daunomycin</t>
  </si>
  <si>
    <t>Triphenyl phosphite</t>
  </si>
  <si>
    <t>Daunorubicin hydrochloride</t>
  </si>
  <si>
    <t>Decabromodiphenyl oxide</t>
  </si>
  <si>
    <t>Diallate</t>
  </si>
  <si>
    <t>Diglycidyl resorcinol ether {DGRE}</t>
  </si>
  <si>
    <t>Diazomethane</t>
  </si>
  <si>
    <t>p-Anisidine</t>
  </si>
  <si>
    <t>p-Chloroaniline</t>
  </si>
  <si>
    <t>p-Toluidine</t>
  </si>
  <si>
    <t>p-Phenylenediamine</t>
  </si>
  <si>
    <t>Quinone</t>
  </si>
  <si>
    <t>Dichlorobenzenes (mixed isomers)</t>
  </si>
  <si>
    <t>Dicofol</t>
  </si>
  <si>
    <t>Diepoxybutane</t>
  </si>
  <si>
    <t>Dimethyl phthalate</t>
  </si>
  <si>
    <t>Dimethylamine</t>
  </si>
  <si>
    <t>Dimethylvinylchloride {DMVC}</t>
  </si>
  <si>
    <t>Furan</t>
  </si>
  <si>
    <t>Dinitrobenzenes (mixitures of)</t>
  </si>
  <si>
    <t>Dinitrotoluenes (mixed isomers)</t>
  </si>
  <si>
    <t>Dinocap</t>
  </si>
  <si>
    <t>Pyridine</t>
  </si>
  <si>
    <t>Diphenylhydantoin</t>
  </si>
  <si>
    <t>Dipropylene glycol</t>
  </si>
  <si>
    <t>Dipropylene glycol monomethyl ether</t>
  </si>
  <si>
    <t>Disperse Blue 1</t>
  </si>
  <si>
    <t>Doxycycline</t>
  </si>
  <si>
    <t>Triethylene glycol dimethyl ether</t>
  </si>
  <si>
    <t>Ergotamine tartrate</t>
  </si>
  <si>
    <t>Propoxur</t>
  </si>
  <si>
    <t>Erionite</t>
  </si>
  <si>
    <t>Paramethadione</t>
  </si>
  <si>
    <t>Triphenyl phosphate</t>
  </si>
  <si>
    <t>Ethyl acrylate</t>
  </si>
  <si>
    <t>n-Dioctyl phthalate</t>
  </si>
  <si>
    <t>Ethyl chloroformate</t>
  </si>
  <si>
    <t>Isosafrole</t>
  </si>
  <si>
    <t>N,N-Dimethylaniline</t>
  </si>
  <si>
    <t>Phenyl glycidyl ether</t>
  </si>
  <si>
    <t>Hydroquinone</t>
  </si>
  <si>
    <t>Propionaldehyde</t>
  </si>
  <si>
    <t>Etoposide</t>
  </si>
  <si>
    <t>Etretinate</t>
  </si>
  <si>
    <t>Fluometuron</t>
  </si>
  <si>
    <t>Griseofulvin</t>
  </si>
  <si>
    <t>Tris(2,3-dibromopropyl)phosphate</t>
  </si>
  <si>
    <t>Tributyl phosphate</t>
  </si>
  <si>
    <t>Trimethadione</t>
  </si>
  <si>
    <t>Flutamide</t>
  </si>
  <si>
    <t>Sodium saccharin</t>
  </si>
  <si>
    <t>Folpet</t>
  </si>
  <si>
    <t>Pyrene</t>
  </si>
  <si>
    <t>Sodium o-phenylphenate</t>
  </si>
  <si>
    <t>Furmecyclox</t>
  </si>
  <si>
    <t>o-Anisidine hydrochloride</t>
  </si>
  <si>
    <t>Glu-P-1 {2-Amino-6-methyldipyrido[1,2-a:3',2'-d]imidazole}</t>
  </si>
  <si>
    <t>Glu-P-2 {2-Aminodipyrido[1,2-a:3',2'-d]imidazole}</t>
  </si>
  <si>
    <t>Glycidaldehyde</t>
  </si>
  <si>
    <t>Glycidol</t>
  </si>
  <si>
    <t>Gyromitrin</t>
  </si>
  <si>
    <t>Halazepam</t>
  </si>
  <si>
    <t>HC Blue 1</t>
  </si>
  <si>
    <t>Vinblastine sulfate</t>
  </si>
  <si>
    <t>Heptachlor epoxide</t>
  </si>
  <si>
    <t>Melphalan</t>
  </si>
  <si>
    <t>Thioguanine</t>
  </si>
  <si>
    <t>Hexachloronaphthalene</t>
  </si>
  <si>
    <t>Hexamethylene-1,6-diisocyanate</t>
  </si>
  <si>
    <t>Hexamethylphosphoramide</t>
  </si>
  <si>
    <t>Hydrazine sulfate</t>
  </si>
  <si>
    <t>Ifosfamide</t>
  </si>
  <si>
    <t>Iodine-131</t>
  </si>
  <si>
    <t>IQ {2-Amino-3-methylimidazo[4,5-f]quinoline}</t>
  </si>
  <si>
    <t>Iron dextran complex</t>
  </si>
  <si>
    <t>Iron pentacarbonyl</t>
  </si>
  <si>
    <t>Treosulfan</t>
  </si>
  <si>
    <t>Nitrogen mustard N-oxide</t>
  </si>
  <si>
    <t>Lasiocarpine</t>
  </si>
  <si>
    <t>Ochratoxin A</t>
  </si>
  <si>
    <t>Isotretinoin</t>
  </si>
  <si>
    <t>Lactofen</t>
  </si>
  <si>
    <t>Monocrotaline</t>
  </si>
  <si>
    <t>Testosterone enanthate</t>
  </si>
  <si>
    <t>Procarbazine hydrochloride</t>
  </si>
  <si>
    <t>Oxymetholone</t>
  </si>
  <si>
    <t>Metronidazole</t>
  </si>
  <si>
    <t>Lorazepam</t>
  </si>
  <si>
    <t>Mancozeb</t>
  </si>
  <si>
    <t>N-N-Bis(2-chloroethyl)-2-naphthylamine {Chlornaphazine}</t>
  </si>
  <si>
    <t>Mustard gas</t>
  </si>
  <si>
    <t>Tetranitromethane</t>
  </si>
  <si>
    <t>Trimethyl phosphate</t>
  </si>
  <si>
    <t>Megestrol acetate</t>
  </si>
  <si>
    <t>o-Dinitrobenzene</t>
  </si>
  <si>
    <t>Merphalan</t>
  </si>
  <si>
    <t>Menotropins</t>
  </si>
  <si>
    <t>N-[4-(5-Nitro-2-furyl)-2-thiazolyl]acetamide</t>
  </si>
  <si>
    <t>Mercaptopurine</t>
  </si>
  <si>
    <t>Methacycline hydrochloride</t>
  </si>
  <si>
    <t>Methotrexate sodium</t>
  </si>
  <si>
    <t>Methylazoxymethanol</t>
  </si>
  <si>
    <t>Methylazoxymethanol acetate</t>
  </si>
  <si>
    <t>N,N'-Diacetylbenzidine</t>
  </si>
  <si>
    <t>N-Nitroso-N-methylurethane</t>
  </si>
  <si>
    <t>Metiram</t>
  </si>
  <si>
    <t>Midazolam hydrochloride</t>
  </si>
  <si>
    <t>o-Toluidine hydrochloride</t>
  </si>
  <si>
    <t>N-Nitroso-N-ethylurea</t>
  </si>
  <si>
    <t>Mirex</t>
  </si>
  <si>
    <t>Misoprostol</t>
  </si>
  <si>
    <t>Panfuran S</t>
  </si>
  <si>
    <t>Mitoxantrone hydrochloride</t>
  </si>
  <si>
    <t>Temazepam</t>
  </si>
  <si>
    <t>N-Methyloacrylamide</t>
  </si>
  <si>
    <t>Nafarelin acetate</t>
  </si>
  <si>
    <t>Nafenopin</t>
  </si>
  <si>
    <t>Tetrachlorvinphos</t>
  </si>
  <si>
    <t>Neomycin sulfate</t>
  </si>
  <si>
    <t>Netilmicin sulfate</t>
  </si>
  <si>
    <t>Phosphorus pentoxide</t>
  </si>
  <si>
    <t>Nitrilotriacetic acid, trisodium salt monohydrate</t>
  </si>
  <si>
    <t>Nitrofen (technical grade)</t>
  </si>
  <si>
    <t>Nitrogen Dioxide</t>
  </si>
  <si>
    <t>Trifluralin</t>
  </si>
  <si>
    <t>Vincristine sulfate</t>
  </si>
  <si>
    <t>Octachloronaphthalene</t>
  </si>
  <si>
    <t>N-Nitrosomethylvinylamine</t>
  </si>
  <si>
    <t>Sulfur Hexafluoride</t>
  </si>
  <si>
    <t>N-Nitrosonornicotine</t>
  </si>
  <si>
    <t>Oil Orange SS</t>
  </si>
  <si>
    <t>N-Nitrososarcosine</t>
  </si>
  <si>
    <t>Norgestrel</t>
  </si>
  <si>
    <t>Phenesterin</t>
  </si>
  <si>
    <t>Ponceau 3R</t>
  </si>
  <si>
    <t>Ponceau MX</t>
  </si>
  <si>
    <t>Streptomycin sulfate</t>
  </si>
  <si>
    <t>p-alpha,alpha,alpha-Tetrachlorotoluene</t>
  </si>
  <si>
    <t>Phosphorus trichloride</t>
  </si>
  <si>
    <t>Phosphorus oxychloride</t>
  </si>
  <si>
    <t>Phosphorus pentachloride</t>
  </si>
  <si>
    <t>Plicamycin</t>
  </si>
  <si>
    <t>Polygeenan</t>
  </si>
  <si>
    <t>Sterigmatocystin</t>
  </si>
  <si>
    <t>Zineb</t>
  </si>
  <si>
    <t>Ribavirin</t>
  </si>
  <si>
    <t>Trilostane</t>
  </si>
  <si>
    <t>Streptozotocin</t>
  </si>
  <si>
    <t>Tamoxifen citrate</t>
  </si>
  <si>
    <t>Urofollitropin</t>
  </si>
  <si>
    <t>Triazolam</t>
  </si>
  <si>
    <t>Tobramycin sulfate</t>
  </si>
  <si>
    <t>trans-2-[(Dimethylamino)methylimino]-5-[2-(5-nitro-2-furyl)vinyl-1,3,4-oxadiazol</t>
  </si>
  <si>
    <t>Trp-P-1 {3-Amino-1,4-dimethyl-5H-pyrido[4,3-b]indole}</t>
  </si>
  <si>
    <t>Trp-P-2 {3-Amino-1-methyl-5H-pyrido[4,3-b]indole}</t>
  </si>
  <si>
    <t>Annual Emissions (lbs/yr)</t>
  </si>
  <si>
    <t>Maximum Hourly (lbs/hr)</t>
  </si>
  <si>
    <t>Average Hourly (lbs/hr)</t>
  </si>
  <si>
    <t xml:space="preserve">Enter the unit's CAS# of the substances emitted and their amounts. </t>
  </si>
  <si>
    <t>Cancer</t>
  </si>
  <si>
    <t>Prioritzation score for each substance generated below. Totals on last row.</t>
  </si>
  <si>
    <t>0&lt; R&lt;100          1.000</t>
  </si>
  <si>
    <r>
      <t>100</t>
    </r>
    <r>
      <rPr>
        <b/>
        <sz val="12"/>
        <rFont val="Symbol"/>
        <family val="1"/>
      </rPr>
      <t>£</t>
    </r>
    <r>
      <rPr>
        <b/>
        <sz val="12"/>
        <rFont val="Arial"/>
        <family val="2"/>
      </rPr>
      <t>R</t>
    </r>
    <r>
      <rPr>
        <b/>
        <sz val="12"/>
        <rFont val="Symbol"/>
        <family val="1"/>
      </rPr>
      <t>&lt;</t>
    </r>
    <r>
      <rPr>
        <b/>
        <sz val="12"/>
        <rFont val="Arial"/>
        <family val="2"/>
      </rPr>
      <t>250       0.250</t>
    </r>
  </si>
  <si>
    <r>
      <t>250</t>
    </r>
    <r>
      <rPr>
        <b/>
        <sz val="12"/>
        <rFont val="Symbol"/>
        <family val="1"/>
      </rPr>
      <t>£</t>
    </r>
    <r>
      <rPr>
        <b/>
        <sz val="12"/>
        <rFont val="Arial"/>
        <family val="2"/>
      </rPr>
      <t>R</t>
    </r>
    <r>
      <rPr>
        <b/>
        <sz val="12"/>
        <rFont val="Symbol"/>
        <family val="1"/>
      </rPr>
      <t>&lt;</t>
    </r>
    <r>
      <rPr>
        <b/>
        <sz val="12"/>
        <rFont val="Arial"/>
        <family val="2"/>
      </rPr>
      <t>500       0.040</t>
    </r>
  </si>
  <si>
    <r>
      <t>500</t>
    </r>
    <r>
      <rPr>
        <b/>
        <sz val="12"/>
        <rFont val="Symbol"/>
        <family val="1"/>
      </rPr>
      <t>£</t>
    </r>
    <r>
      <rPr>
        <b/>
        <sz val="12"/>
        <rFont val="Arial"/>
        <family val="2"/>
      </rPr>
      <t>R</t>
    </r>
    <r>
      <rPr>
        <b/>
        <sz val="12"/>
        <rFont val="Symbol"/>
        <family val="1"/>
      </rPr>
      <t>&lt;</t>
    </r>
    <r>
      <rPr>
        <b/>
        <sz val="12"/>
        <rFont val="Arial"/>
        <family val="2"/>
      </rPr>
      <t>1000     0.011</t>
    </r>
  </si>
  <si>
    <r>
      <t>1000</t>
    </r>
    <r>
      <rPr>
        <b/>
        <sz val="12"/>
        <rFont val="Symbol"/>
        <family val="1"/>
      </rPr>
      <t>£</t>
    </r>
    <r>
      <rPr>
        <b/>
        <sz val="12"/>
        <rFont val="Arial"/>
        <family val="2"/>
      </rPr>
      <t>R</t>
    </r>
    <r>
      <rPr>
        <b/>
        <sz val="12"/>
        <rFont val="Symbol"/>
        <family val="1"/>
      </rPr>
      <t>&lt;</t>
    </r>
    <r>
      <rPr>
        <b/>
        <sz val="12"/>
        <rFont val="Arial"/>
        <family val="2"/>
      </rPr>
      <t>1500   0.003</t>
    </r>
  </si>
  <si>
    <r>
      <t>1500</t>
    </r>
    <r>
      <rPr>
        <b/>
        <sz val="12"/>
        <rFont val="Symbol"/>
        <family val="1"/>
      </rPr>
      <t>£</t>
    </r>
    <r>
      <rPr>
        <b/>
        <sz val="12"/>
        <rFont val="Arial"/>
        <family val="2"/>
      </rPr>
      <t>R</t>
    </r>
    <r>
      <rPr>
        <b/>
        <sz val="12"/>
        <rFont val="Symbol"/>
        <family val="1"/>
      </rPr>
      <t>&lt;</t>
    </r>
    <r>
      <rPr>
        <b/>
        <sz val="12"/>
        <rFont val="Arial"/>
        <family val="2"/>
      </rPr>
      <t>2000   0.002</t>
    </r>
  </si>
  <si>
    <r>
      <t>2000</t>
    </r>
    <r>
      <rPr>
        <b/>
        <sz val="12"/>
        <rFont val="Symbol"/>
        <family val="1"/>
      </rPr>
      <t>&lt;</t>
    </r>
    <r>
      <rPr>
        <b/>
        <sz val="12"/>
        <rFont val="Arial"/>
        <family val="2"/>
      </rPr>
      <t>R             0.001</t>
    </r>
  </si>
  <si>
    <t>CAS# Finder</t>
  </si>
  <si>
    <t>Use the substance dropdown list in the CAS# Finder to locate CAS# of substances.</t>
  </si>
  <si>
    <t>Stack Height m</t>
  </si>
  <si>
    <t>Non-Cancer</t>
  </si>
  <si>
    <t>Emissions Potency Method</t>
  </si>
  <si>
    <t>Dispersion Adjustment Method</t>
  </si>
  <si>
    <t>Air Toxics Hot Spots Facility Prioritization Score Calculator</t>
  </si>
  <si>
    <t>Height Adjustment</t>
  </si>
  <si>
    <t>&lt;100m</t>
  </si>
  <si>
    <t>&lt;250m</t>
  </si>
  <si>
    <t>&lt;500m</t>
  </si>
  <si>
    <t>&lt;1000m</t>
  </si>
  <si>
    <t>&lt;1500m</t>
  </si>
  <si>
    <t>&lt;2000m</t>
  </si>
  <si>
    <t>&gt;=2000m</t>
  </si>
  <si>
    <t>&lt;20m</t>
  </si>
  <si>
    <t>20m&lt;= &lt;45m</t>
  </si>
  <si>
    <t>=&gt;45m</t>
  </si>
  <si>
    <t>EP Max of Chronic and Acute</t>
  </si>
  <si>
    <t>Disp Adj Method Carc</t>
  </si>
  <si>
    <t>Disp Adj Method Chronic</t>
  </si>
  <si>
    <t>Disp Adj Method    Acute</t>
  </si>
  <si>
    <t>Disp Adj Max of Chronic and Acute</t>
  </si>
  <si>
    <t>EP Method Cancer</t>
  </si>
  <si>
    <t xml:space="preserve"> EP Method Chronic</t>
  </si>
  <si>
    <t xml:space="preserve"> EP Method Acute</t>
  </si>
  <si>
    <t>Facility Ranking</t>
  </si>
  <si>
    <t xml:space="preserve"> Priority</t>
  </si>
  <si>
    <t>Priority</t>
  </si>
  <si>
    <t>Data Entered by:</t>
  </si>
  <si>
    <t>Data Reviewed by:</t>
  </si>
  <si>
    <t>Location</t>
  </si>
  <si>
    <t>1,1-Difluoroethane {Freon 152a}</t>
  </si>
  <si>
    <t>t-Butyl acetate</t>
  </si>
  <si>
    <t>Nitrous oxide</t>
  </si>
  <si>
    <t xml:space="preserve">Receptor proximity is in meters. Priortization scores are calculated by multiplying the total scores summed below by the proximity and height factors. Emissions Potency method does not take height into account. The Dispersion adjustment method should only be used for individual stacks and not for facility approximation. </t>
  </si>
  <si>
    <t>Acute</t>
  </si>
  <si>
    <t>Chronic</t>
  </si>
  <si>
    <t>Coke Oven Emissions</t>
  </si>
  <si>
    <t>Fluorides and compounds</t>
  </si>
  <si>
    <t>Reserpine</t>
  </si>
  <si>
    <t>2-Acetylaminofluorene</t>
  </si>
  <si>
    <t>beta-Propiolactone</t>
  </si>
  <si>
    <t>Chlordane</t>
  </si>
  <si>
    <t>Amitrole</t>
  </si>
  <si>
    <t>Thiourea</t>
  </si>
  <si>
    <t>Dichlorovos {DDVP}</t>
  </si>
  <si>
    <t>Methyl methanesulfonate</t>
  </si>
  <si>
    <t>Hexachloroethane</t>
  </si>
  <si>
    <t>Dichlorodiphenyldichloroethylene {DDE}</t>
  </si>
  <si>
    <t>Ethyl chloride {Chloroethane)</t>
  </si>
  <si>
    <t>Heptachlor</t>
  </si>
  <si>
    <t>1,2-Dichloropropane</t>
  </si>
  <si>
    <t>Dimethyl carbamoyl chloride</t>
  </si>
  <si>
    <t>O-Anisidine</t>
  </si>
  <si>
    <t>4-Aminobiphenyl</t>
  </si>
  <si>
    <t>o-Toluidine</t>
  </si>
  <si>
    <t>Chloromethyl methyl ether (technical grade)</t>
  </si>
  <si>
    <t>1,2,4-Trichlorobenzene</t>
  </si>
  <si>
    <t>1,2-Diphenylhydrazine {Hydrazobenzene}</t>
  </si>
  <si>
    <t>Captan</t>
  </si>
  <si>
    <t>Nitrilotriacetic acid</t>
  </si>
  <si>
    <t>Ethyleneimine {Aziridine}</t>
  </si>
  <si>
    <t>Chlorobenzilate</t>
  </si>
  <si>
    <t>1,3-Dichloropropene</t>
  </si>
  <si>
    <t>N-Nitroso-N-methylurea</t>
  </si>
  <si>
    <t>N-Nitrosodiethanolamine</t>
  </si>
  <si>
    <t>Xylene</t>
  </si>
  <si>
    <t>Captafol</t>
  </si>
  <si>
    <t>Toxaphene</t>
  </si>
  <si>
    <t>MW Correction</t>
  </si>
  <si>
    <t>Molecular Weight Correction</t>
  </si>
  <si>
    <t>Modified Hydrogen fluoride {MHF}</t>
  </si>
  <si>
    <t>Cobalt compounds, insoluble</t>
  </si>
  <si>
    <t>Cobalt sulfate and other soluble cobalt compounds</t>
  </si>
  <si>
    <t>Polymeric (Oligo) HDI</t>
  </si>
  <si>
    <t>Diisocyanurate</t>
  </si>
  <si>
    <t>HDI Prepolymer</t>
  </si>
  <si>
    <t>Isocyanurate</t>
  </si>
  <si>
    <t>Sulfuric Acid + Oleum</t>
  </si>
  <si>
    <t>Cyanide Compounds (Inorganic)</t>
  </si>
  <si>
    <t>Cobalt acetate (tetrahydrate)*</t>
  </si>
  <si>
    <t>Hydrogen Cyanide</t>
  </si>
  <si>
    <t>2-Chlorophenol</t>
  </si>
  <si>
    <t>1-Chloro-4-(trifluoromethyl)benzene [PCBTF]</t>
  </si>
  <si>
    <t>Biuret</t>
  </si>
  <si>
    <t>Cobalt octoate</t>
  </si>
  <si>
    <t>Cadmium succinate</t>
  </si>
  <si>
    <t>Aniline hydrochloride</t>
  </si>
  <si>
    <t>Sodium cyanide</t>
  </si>
  <si>
    <t>Potassium cyanide</t>
  </si>
  <si>
    <t>Cobalt carbonate</t>
  </si>
  <si>
    <t>Calcium cyanide</t>
  </si>
  <si>
    <t>3,3'-Dimethylbenzidine dihydrochloride</t>
  </si>
  <si>
    <t>Cobalt oxalate</t>
  </si>
  <si>
    <t>tert-Butyl chromate(VI)</t>
  </si>
  <si>
    <t>Gallium arsenide</t>
  </si>
  <si>
    <t>Arsenic pentoxide</t>
  </si>
  <si>
    <t>Beryllium oxide</t>
  </si>
  <si>
    <t>Cobalt [II] oxide</t>
  </si>
  <si>
    <t>Cobalt [III] oxide</t>
  </si>
  <si>
    <t>Vanadium Pentoxide</t>
  </si>
  <si>
    <t>Cobalt sulfide</t>
  </si>
  <si>
    <t>2,4-Dinitrotoluene, sulfurized</t>
  </si>
  <si>
    <t>Arsenic trioxide</t>
  </si>
  <si>
    <t>Cobalt chloride (hexahydrate)</t>
  </si>
  <si>
    <t>Sodium Fluoride</t>
  </si>
  <si>
    <t>Nickel Chloride</t>
  </si>
  <si>
    <t>Arsenic acid</t>
  </si>
  <si>
    <t>Calcium arsenate</t>
  </si>
  <si>
    <t>Selenium hexafluoride</t>
  </si>
  <si>
    <t>Nickel sulfate</t>
  </si>
  <si>
    <t>Beryllium sulfate (tetrahydrate)</t>
  </si>
  <si>
    <t>Oleum</t>
  </si>
  <si>
    <t>Cobalt sulfate (heptahydrate)</t>
  </si>
  <si>
    <t>Cadmium chloride</t>
  </si>
  <si>
    <t>Cobalt sulfate</t>
  </si>
  <si>
    <t>Cobalt nitrate (hexahydrate)</t>
  </si>
  <si>
    <t>Cobalt carbonyl</t>
  </si>
  <si>
    <t>Crocidolite</t>
  </si>
  <si>
    <t>Chrysotile</t>
  </si>
  <si>
    <t>Manganese cyclopentadienyl tricarbonyl</t>
  </si>
  <si>
    <t>2-Methylcyclopentadienyl manganese tricarbonyl</t>
  </si>
  <si>
    <t>Amosite</t>
  </si>
  <si>
    <t>Nickel nitrate {Nickel (II) nitrate}</t>
  </si>
  <si>
    <t>Beryllium sulfate</t>
  </si>
  <si>
    <t>Silica, crystalline (respirable), in the form of cristobalite</t>
  </si>
  <si>
    <t>Silica, crystalline (respirable), in the form of quartz</t>
  </si>
  <si>
    <t>Sodium aluminum fluoride</t>
  </si>
  <si>
    <t>Bromate</t>
  </si>
  <si>
    <t>Chromium (III)</t>
  </si>
  <si>
    <t>Cobalt hydrocarbonyl</t>
  </si>
  <si>
    <t>Cobalt hydroxide</t>
  </si>
  <si>
    <t>Uretdione (HDI) {Uretidone}</t>
  </si>
  <si>
    <t xml:space="preserve">Tetrachlorophenols </t>
  </si>
  <si>
    <t>Trimehtylbenzenes</t>
  </si>
  <si>
    <t>Toluene Diisocyanate</t>
  </si>
  <si>
    <t>C.I. Direct Blue 218 [PAH-Derivative/Related, POM]</t>
  </si>
  <si>
    <t>Actinolite</t>
  </si>
  <si>
    <t>Anthophyllite</t>
  </si>
  <si>
    <t>Tremolite</t>
  </si>
  <si>
    <t>Corrected Annual Emissions (lbs/yr)</t>
  </si>
  <si>
    <t>CorrectedMaximum Hourly (lbs/hr)</t>
  </si>
  <si>
    <t>Update 230112</t>
  </si>
  <si>
    <t>1-n-Propyl Bromide</t>
  </si>
  <si>
    <t>Use to provide a Prioritization score for facility emissions according to Toxic Hot Spots guidelines.  Entries required in yellow areas, output in gray areas.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</si>
</sst>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
    <numFmt numFmtId="168" formatCode="0.00000_)"/>
    <numFmt numFmtId="169" formatCode="&quot;Yes&quot;;&quot;Yes&quot;;&quot;No&quot;"/>
    <numFmt numFmtId="170" formatCode="&quot;True&quot;;&quot;True&quot;;&quot;False&quot;"/>
    <numFmt numFmtId="171" formatCode="&quot;On&quot;;&quot;On&quot;;&quot;Off&quot;"/>
    <numFmt numFmtId="172" formatCode="[$€-2]\ #,##0.00_);[Red]\([$€-2]\ #,##0.00\)"/>
    <numFmt numFmtId="173" formatCode="0.0000"/>
  </numFmts>
  <fonts count="68">
    <font>
      <sz val="10"/>
      <name val="Arial"/>
      <family val="2"/>
    </font>
    <font>
      <sz val="12"/>
      <color indexed="8"/>
      <name val="Arial"/>
      <family val="2"/>
    </font>
    <font>
      <sz val="1"/>
      <color indexed="8"/>
      <name val="Courier"/>
      <family val="3"/>
    </font>
    <font>
      <i/>
      <sz val="1"/>
      <color indexed="8"/>
      <name val="Courier"/>
      <family val="3"/>
    </font>
    <font>
      <sz val="12"/>
      <name val="Arial"/>
      <family val="2"/>
    </font>
    <font>
      <b/>
      <sz val="12"/>
      <color indexed="8"/>
      <name val="Arial"/>
      <family val="2"/>
    </font>
    <font>
      <b/>
      <sz val="14"/>
      <name val="Arial"/>
      <family val="2"/>
    </font>
    <font>
      <b/>
      <sz val="12"/>
      <name val="Arial"/>
      <family val="2"/>
    </font>
    <font>
      <sz val="10"/>
      <name val="MS Sans Serif"/>
      <family val="2"/>
    </font>
    <font>
      <b/>
      <sz val="10"/>
      <name val="Arial"/>
      <family val="2"/>
    </font>
    <font>
      <i/>
      <sz val="10"/>
      <name val="Arial"/>
      <family val="2"/>
    </font>
    <font>
      <sz val="8"/>
      <name val="Tahoma"/>
      <family val="2"/>
    </font>
    <font>
      <b/>
      <sz val="8"/>
      <name val="Tahoma"/>
      <family val="2"/>
    </font>
    <font>
      <sz val="11"/>
      <name val="Arial"/>
      <family val="2"/>
    </font>
    <font>
      <sz val="12"/>
      <name val="Tahoma"/>
      <family val="2"/>
    </font>
    <font>
      <b/>
      <sz val="12"/>
      <name val="Tahoma"/>
      <family val="2"/>
    </font>
    <font>
      <b/>
      <sz val="10"/>
      <name val="Times New Roman"/>
      <family val="1"/>
    </font>
    <font>
      <sz val="10"/>
      <name val="Times New Roman"/>
      <family val="1"/>
    </font>
    <font>
      <b/>
      <sz val="12"/>
      <name val="Symbol"/>
      <family val="1"/>
    </font>
    <font>
      <b/>
      <sz val="10"/>
      <name val="Tahoma"/>
      <family val="2"/>
    </font>
    <font>
      <sz val="10"/>
      <name val="Tahoma"/>
      <family val="2"/>
    </font>
    <font>
      <b/>
      <sz val="9"/>
      <name val="Tahoma"/>
      <family val="0"/>
    </font>
    <font>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sz val="11"/>
      <color indexed="8"/>
      <name val="Calibri"/>
      <family val="2"/>
    </font>
    <font>
      <b/>
      <sz val="12"/>
      <color indexed="63"/>
      <name val="Arial"/>
      <family val="2"/>
    </font>
    <font>
      <b/>
      <sz val="18"/>
      <color indexed="62"/>
      <name val="Cambria"/>
      <family val="2"/>
    </font>
    <font>
      <b/>
      <sz val="10"/>
      <color indexed="10"/>
      <name val="Times New Roman"/>
      <family val="1"/>
    </font>
    <font>
      <sz val="10"/>
      <color indexed="10"/>
      <name val="Arial"/>
      <family val="2"/>
    </font>
    <font>
      <b/>
      <sz val="10"/>
      <color indexed="10"/>
      <name val="Arial"/>
      <family val="2"/>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Times New Roman"/>
      <family val="1"/>
    </font>
    <font>
      <sz val="10"/>
      <color rgb="FFFF0000"/>
      <name val="Arial"/>
      <family val="2"/>
    </font>
    <font>
      <b/>
      <sz val="10"/>
      <color rgb="FFFF0000"/>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1499900072813034"/>
        <bgColor indexed="64"/>
      </patternFill>
    </fill>
    <fill>
      <patternFill patternType="solid">
        <fgColor indexed="22"/>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rgb="FF00B050"/>
        <bgColor indexed="64"/>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6" tint="0.3999499976634979"/>
        <bgColor indexed="64"/>
      </patternFill>
    </fill>
    <fill>
      <patternFill patternType="solid">
        <fgColor rgb="FFCCFFFF"/>
        <bgColor indexed="64"/>
      </patternFill>
    </fill>
    <fill>
      <patternFill patternType="solid">
        <fgColor theme="2" tint="-0.09994000196456909"/>
        <bgColor indexed="64"/>
      </patternFill>
    </fill>
    <fill>
      <patternFill patternType="solid">
        <fgColor indexed="1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thin"/>
      <right style="thin"/>
      <top/>
      <bottom style="thin"/>
    </border>
    <border>
      <left style="thin">
        <color rgb="FF000000"/>
      </left>
      <right style="thin"/>
      <top>
        <color indexed="63"/>
      </top>
      <bottom style="thin"/>
    </border>
    <border>
      <left style="thin"/>
      <right style="medium"/>
      <top>
        <color indexed="63"/>
      </top>
      <bottom style="thin"/>
    </border>
    <border>
      <left/>
      <right style="thin"/>
      <top>
        <color indexed="63"/>
      </top>
      <bottom style="thin"/>
    </border>
    <border>
      <left style="medium"/>
      <right style="medium"/>
      <top style="medium"/>
      <bottom style="medium"/>
    </border>
    <border>
      <left style="thin"/>
      <right style="thin"/>
      <top style="thin"/>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thin"/>
      <bottom style="thin"/>
    </border>
    <border>
      <left style="thin"/>
      <right style="medium"/>
      <top style="thin"/>
      <bottom style="double"/>
    </border>
    <border>
      <left style="thin"/>
      <right style="thin"/>
      <top style="medium"/>
      <bottom style="thin"/>
    </border>
    <border>
      <left/>
      <right style="thin"/>
      <top style="thin"/>
      <bottom style="thin"/>
    </border>
    <border>
      <left>
        <color indexed="63"/>
      </left>
      <right>
        <color indexed="63"/>
      </right>
      <top style="medium"/>
      <bottom>
        <color indexed="63"/>
      </bottom>
    </border>
    <border>
      <left/>
      <right/>
      <top/>
      <bottom style="medium"/>
    </border>
    <border>
      <left style="thin"/>
      <right>
        <color indexed="63"/>
      </right>
      <top>
        <color indexed="63"/>
      </top>
      <bottom style="thin"/>
    </border>
    <border>
      <left/>
      <right style="medium"/>
      <top/>
      <bottom style="medium"/>
    </border>
    <border>
      <left/>
      <right/>
      <top style="medium"/>
      <bottom style="medium"/>
    </border>
    <border>
      <left/>
      <right style="medium"/>
      <top style="medium"/>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top/>
      <bottom/>
    </border>
    <border>
      <left/>
      <right style="medium"/>
      <top/>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3">
    <xf numFmtId="0" fontId="0" fillId="0" borderId="0" xfId="0" applyAlignment="1">
      <alignment/>
    </xf>
    <xf numFmtId="0" fontId="7" fillId="33" borderId="10" xfId="0" applyFont="1" applyFill="1" applyBorder="1" applyAlignment="1">
      <alignment horizont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wrapText="1"/>
    </xf>
    <xf numFmtId="11" fontId="4" fillId="34" borderId="10" xfId="0" applyNumberFormat="1" applyFont="1" applyFill="1" applyBorder="1" applyAlignment="1">
      <alignment horizontal="center" vertical="center"/>
    </xf>
    <xf numFmtId="0" fontId="7" fillId="0" borderId="10" xfId="0" applyFont="1" applyBorder="1" applyAlignment="1" applyProtection="1">
      <alignment horizontal="center"/>
      <protection locked="0"/>
    </xf>
    <xf numFmtId="11" fontId="4" fillId="35" borderId="10" xfId="0" applyNumberFormat="1" applyFont="1" applyFill="1" applyBorder="1" applyAlignment="1" applyProtection="1">
      <alignment horizontal="center"/>
      <protection locked="0"/>
    </xf>
    <xf numFmtId="0" fontId="9" fillId="0" borderId="10" xfId="0" applyFont="1" applyBorder="1" applyAlignment="1">
      <alignment horizontal="center" vertical="center"/>
    </xf>
    <xf numFmtId="0" fontId="17" fillId="0" borderId="0" xfId="0" applyFont="1" applyAlignment="1">
      <alignment/>
    </xf>
    <xf numFmtId="0" fontId="17" fillId="0" borderId="0" xfId="0" applyNumberFormat="1" applyFont="1" applyAlignment="1" quotePrefix="1">
      <alignment/>
    </xf>
    <xf numFmtId="0" fontId="0" fillId="0" borderId="0" xfId="0" applyAlignment="1">
      <alignment horizontal="center"/>
    </xf>
    <xf numFmtId="0" fontId="6" fillId="0" borderId="0" xfId="0" applyFont="1" applyAlignment="1">
      <alignment/>
    </xf>
    <xf numFmtId="0" fontId="9" fillId="0" borderId="11" xfId="0" applyFont="1" applyBorder="1" applyAlignment="1">
      <alignment horizontal="center" vertical="center"/>
    </xf>
    <xf numFmtId="0" fontId="0" fillId="36" borderId="0" xfId="0" applyFill="1" applyBorder="1" applyAlignment="1">
      <alignment horizontal="center"/>
    </xf>
    <xf numFmtId="0" fontId="0" fillId="0" borderId="0" xfId="67">
      <alignment/>
      <protection/>
    </xf>
    <xf numFmtId="0" fontId="0" fillId="0" borderId="0" xfId="67" applyAlignment="1">
      <alignment horizontal="center" vertical="center"/>
      <protection/>
    </xf>
    <xf numFmtId="0" fontId="0" fillId="0" borderId="0" xfId="67" applyFont="1">
      <alignment/>
      <protection/>
    </xf>
    <xf numFmtId="0" fontId="9" fillId="0" borderId="0" xfId="67" applyFont="1">
      <alignment/>
      <protection/>
    </xf>
    <xf numFmtId="0" fontId="9" fillId="0" borderId="10" xfId="0" applyFont="1" applyBorder="1" applyAlignment="1">
      <alignment horizontal="center" wrapText="1"/>
    </xf>
    <xf numFmtId="0" fontId="6" fillId="0" borderId="12" xfId="0" applyFont="1" applyBorder="1" applyAlignment="1" applyProtection="1">
      <alignment horizontal="center"/>
      <protection locked="0"/>
    </xf>
    <xf numFmtId="11" fontId="1" fillId="35" borderId="10" xfId="0" applyNumberFormat="1" applyFont="1" applyFill="1" applyBorder="1" applyAlignment="1" applyProtection="1">
      <alignment horizontal="center"/>
      <protection locked="0"/>
    </xf>
    <xf numFmtId="11" fontId="4" fillId="37" borderId="10" xfId="0" applyNumberFormat="1" applyFont="1" applyFill="1" applyBorder="1" applyAlignment="1">
      <alignment horizontal="center" vertical="center"/>
    </xf>
    <xf numFmtId="0" fontId="6" fillId="0" borderId="13" xfId="0" applyFont="1" applyBorder="1" applyAlignment="1" applyProtection="1">
      <alignment horizontal="center"/>
      <protection locked="0"/>
    </xf>
    <xf numFmtId="0" fontId="7" fillId="0" borderId="12"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38" borderId="15" xfId="0" applyFont="1" applyFill="1" applyBorder="1" applyAlignment="1" applyProtection="1">
      <alignment horizontal="center" wrapText="1"/>
      <protection locked="0"/>
    </xf>
    <xf numFmtId="0" fontId="7" fillId="38" borderId="12" xfId="0" applyFont="1" applyFill="1" applyBorder="1" applyAlignment="1" applyProtection="1">
      <alignment horizontal="center" wrapText="1"/>
      <protection locked="0"/>
    </xf>
    <xf numFmtId="0" fontId="5" fillId="0"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11" fontId="9" fillId="37" borderId="10" xfId="0" applyNumberFormat="1" applyFont="1" applyFill="1" applyBorder="1" applyAlignment="1">
      <alignment horizontal="center" vertical="center"/>
    </xf>
    <xf numFmtId="0" fontId="0" fillId="0" borderId="16" xfId="67" applyBorder="1" applyAlignment="1">
      <alignment horizontal="center" vertical="center"/>
      <protection/>
    </xf>
    <xf numFmtId="0" fontId="0" fillId="34" borderId="16" xfId="67" applyFill="1" applyBorder="1" applyAlignment="1">
      <alignment horizontal="center" vertical="center"/>
      <protection/>
    </xf>
    <xf numFmtId="0" fontId="0" fillId="36" borderId="0" xfId="0" applyFill="1" applyAlignment="1">
      <alignment/>
    </xf>
    <xf numFmtId="0" fontId="0" fillId="14" borderId="0" xfId="0" applyFill="1" applyAlignment="1">
      <alignment/>
    </xf>
    <xf numFmtId="0" fontId="0" fillId="14" borderId="0" xfId="0" applyFill="1" applyAlignment="1">
      <alignment horizontal="center"/>
    </xf>
    <xf numFmtId="0" fontId="9" fillId="39" borderId="10" xfId="0" applyFont="1" applyFill="1" applyBorder="1" applyAlignment="1">
      <alignment horizontal="center" vertical="center" wrapText="1"/>
    </xf>
    <xf numFmtId="0" fontId="9" fillId="0" borderId="17" xfId="0" applyFont="1" applyBorder="1" applyAlignment="1">
      <alignment horizontal="center" wrapText="1"/>
    </xf>
    <xf numFmtId="0" fontId="7" fillId="0" borderId="10" xfId="0" applyFont="1" applyBorder="1" applyAlignment="1" applyProtection="1">
      <alignment horizontal="center" wrapText="1"/>
      <protection locked="0"/>
    </xf>
    <xf numFmtId="11" fontId="1" fillId="37" borderId="10" xfId="0" applyNumberFormat="1" applyFont="1" applyFill="1" applyBorder="1" applyAlignment="1" applyProtection="1">
      <alignment horizontal="center"/>
      <protection locked="0"/>
    </xf>
    <xf numFmtId="11" fontId="7" fillId="37" borderId="10" xfId="0" applyNumberFormat="1" applyFont="1" applyFill="1" applyBorder="1" applyAlignment="1">
      <alignment horizontal="center" vertical="center"/>
    </xf>
    <xf numFmtId="11" fontId="5" fillId="35" borderId="10" xfId="0" applyNumberFormat="1" applyFont="1" applyFill="1" applyBorder="1" applyAlignment="1" applyProtection="1">
      <alignment horizontal="center"/>
      <protection locked="0"/>
    </xf>
    <xf numFmtId="0" fontId="7" fillId="39" borderId="10" xfId="0" applyFont="1" applyFill="1" applyBorder="1" applyAlignment="1">
      <alignment horizontal="center"/>
    </xf>
    <xf numFmtId="0" fontId="10" fillId="0" borderId="18" xfId="0" applyFont="1" applyBorder="1" applyAlignment="1">
      <alignment/>
    </xf>
    <xf numFmtId="0" fontId="0" fillId="0" borderId="19" xfId="0" applyBorder="1" applyAlignment="1">
      <alignment horizontal="center"/>
    </xf>
    <xf numFmtId="0" fontId="9" fillId="0" borderId="10" xfId="0" applyFont="1" applyBorder="1" applyAlignment="1">
      <alignment/>
    </xf>
    <xf numFmtId="0" fontId="0" fillId="40" borderId="10" xfId="0" applyFill="1" applyBorder="1" applyAlignment="1">
      <alignment horizontal="center"/>
    </xf>
    <xf numFmtId="0" fontId="0" fillId="0" borderId="10" xfId="0" applyFill="1" applyBorder="1" applyAlignment="1">
      <alignment horizontal="center"/>
    </xf>
    <xf numFmtId="0" fontId="9" fillId="0" borderId="20" xfId="0" applyFont="1" applyBorder="1" applyAlignment="1">
      <alignment/>
    </xf>
    <xf numFmtId="0" fontId="0" fillId="40" borderId="20"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10" fillId="0" borderId="23" xfId="0" applyFont="1" applyBorder="1" applyAlignment="1">
      <alignment horizontal="center"/>
    </xf>
    <xf numFmtId="4" fontId="9" fillId="40" borderId="17" xfId="0" applyNumberFormat="1" applyFont="1" applyFill="1" applyBorder="1" applyAlignment="1">
      <alignment horizontal="center"/>
    </xf>
    <xf numFmtId="0" fontId="9" fillId="41" borderId="0" xfId="0" applyFont="1" applyFill="1" applyBorder="1" applyAlignment="1">
      <alignment horizontal="center"/>
    </xf>
    <xf numFmtId="0" fontId="7" fillId="33" borderId="24" xfId="0" applyFont="1" applyFill="1" applyBorder="1" applyAlignment="1">
      <alignment horizontal="center" wrapText="1"/>
    </xf>
    <xf numFmtId="11" fontId="9" fillId="37" borderId="24" xfId="0" applyNumberFormat="1" applyFont="1" applyFill="1" applyBorder="1" applyAlignment="1">
      <alignment horizontal="center" vertical="center"/>
    </xf>
    <xf numFmtId="0" fontId="7" fillId="38" borderId="21" xfId="0" applyFont="1" applyFill="1" applyBorder="1" applyAlignment="1">
      <alignment horizontal="center" wrapText="1"/>
    </xf>
    <xf numFmtId="11" fontId="4" fillId="42" borderId="21" xfId="0" applyNumberFormat="1" applyFont="1" applyFill="1" applyBorder="1" applyAlignment="1">
      <alignment horizontal="center" vertical="center"/>
    </xf>
    <xf numFmtId="11" fontId="9" fillId="37" borderId="21" xfId="0" applyNumberFormat="1" applyFont="1" applyFill="1" applyBorder="1" applyAlignment="1">
      <alignment horizontal="center" vertical="center"/>
    </xf>
    <xf numFmtId="11" fontId="4" fillId="37" borderId="24" xfId="0" applyNumberFormat="1" applyFont="1" applyFill="1" applyBorder="1" applyAlignment="1">
      <alignment horizontal="center" vertical="center"/>
    </xf>
    <xf numFmtId="11" fontId="0" fillId="0" borderId="0" xfId="67" applyNumberFormat="1" applyAlignment="1">
      <alignment horizontal="center" vertical="center"/>
      <protection/>
    </xf>
    <xf numFmtId="0" fontId="16" fillId="0" borderId="0" xfId="0" applyNumberFormat="1" applyFont="1" applyAlignment="1" quotePrefix="1">
      <alignment/>
    </xf>
    <xf numFmtId="11" fontId="16" fillId="0" borderId="0" xfId="0" applyNumberFormat="1" applyFont="1" applyAlignment="1">
      <alignment horizontal="center"/>
    </xf>
    <xf numFmtId="0" fontId="16" fillId="0" borderId="0" xfId="0" applyNumberFormat="1" applyFont="1" applyFill="1" applyAlignment="1" quotePrefix="1">
      <alignment/>
    </xf>
    <xf numFmtId="11" fontId="17" fillId="0" borderId="0" xfId="0" applyNumberFormat="1" applyFont="1" applyAlignment="1">
      <alignment/>
    </xf>
    <xf numFmtId="0" fontId="16" fillId="0" borderId="0" xfId="0" applyFont="1" applyAlignment="1">
      <alignment/>
    </xf>
    <xf numFmtId="0" fontId="16" fillId="0" borderId="0" xfId="0" applyFont="1" applyAlignment="1">
      <alignment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7" fillId="0" borderId="15" xfId="0" applyFont="1" applyBorder="1" applyAlignment="1" applyProtection="1">
      <alignment horizontal="center" vertical="center" wrapText="1"/>
      <protection locked="0"/>
    </xf>
    <xf numFmtId="49" fontId="16" fillId="0" borderId="0" xfId="0" applyNumberFormat="1" applyFont="1" applyAlignment="1" quotePrefix="1">
      <alignment horizontal="center" vertical="center" wrapText="1"/>
    </xf>
    <xf numFmtId="0" fontId="16" fillId="0" borderId="0" xfId="0" applyNumberFormat="1" applyFont="1" applyFill="1" applyAlignment="1" quotePrefix="1">
      <alignment wrapText="1"/>
    </xf>
    <xf numFmtId="2" fontId="16" fillId="0" borderId="0" xfId="0" applyNumberFormat="1" applyFont="1" applyAlignment="1">
      <alignment horizontal="center" vertical="center"/>
    </xf>
    <xf numFmtId="0" fontId="16" fillId="0" borderId="0" xfId="0" applyNumberFormat="1" applyFont="1" applyFill="1" applyAlignment="1">
      <alignment wrapText="1"/>
    </xf>
    <xf numFmtId="0" fontId="64" fillId="0" borderId="0" xfId="0" applyNumberFormat="1" applyFont="1" applyAlignment="1" quotePrefix="1">
      <alignment/>
    </xf>
    <xf numFmtId="0" fontId="64" fillId="0" borderId="0" xfId="0" applyNumberFormat="1" applyFont="1" applyFill="1" applyAlignment="1" quotePrefix="1">
      <alignment wrapText="1"/>
    </xf>
    <xf numFmtId="173" fontId="16" fillId="0" borderId="0" xfId="0" applyNumberFormat="1" applyFont="1" applyAlignment="1">
      <alignment horizontal="center" vertical="center"/>
    </xf>
    <xf numFmtId="0" fontId="17" fillId="0" borderId="0" xfId="0" applyNumberFormat="1" applyFont="1" applyFill="1" applyAlignment="1" quotePrefix="1">
      <alignment/>
    </xf>
    <xf numFmtId="0" fontId="16" fillId="0" borderId="0" xfId="72" applyNumberFormat="1" applyFont="1" applyFill="1" applyAlignment="1" quotePrefix="1">
      <alignment wrapText="1"/>
      <protection/>
    </xf>
    <xf numFmtId="0" fontId="17" fillId="0" borderId="0" xfId="0" applyFont="1" applyFill="1" applyAlignment="1">
      <alignment/>
    </xf>
    <xf numFmtId="0" fontId="17" fillId="0" borderId="0" xfId="0" applyNumberFormat="1" applyFont="1" applyAlignment="1">
      <alignment/>
    </xf>
    <xf numFmtId="0" fontId="64" fillId="0" borderId="0" xfId="0" applyNumberFormat="1" applyFont="1" applyFill="1" applyAlignment="1">
      <alignment wrapText="1"/>
    </xf>
    <xf numFmtId="0" fontId="16" fillId="0" borderId="0" xfId="0" applyNumberFormat="1" applyFont="1" applyBorder="1" applyAlignment="1">
      <alignment horizontal="center" vertical="center"/>
    </xf>
    <xf numFmtId="2" fontId="16" fillId="0" borderId="0" xfId="0" applyNumberFormat="1" applyFont="1" applyAlignment="1" quotePrefix="1">
      <alignment horizontal="center" vertical="center"/>
    </xf>
    <xf numFmtId="0" fontId="16" fillId="0" borderId="0" xfId="0" applyNumberFormat="1" applyFont="1" applyAlignment="1">
      <alignment horizontal="center" vertical="center"/>
    </xf>
    <xf numFmtId="166" fontId="16" fillId="0" borderId="0" xfId="0" applyNumberFormat="1" applyFont="1" applyAlignment="1">
      <alignment horizontal="center" vertical="center"/>
    </xf>
    <xf numFmtId="2" fontId="16" fillId="0" borderId="0" xfId="0" applyNumberFormat="1" applyFont="1" applyBorder="1" applyAlignment="1">
      <alignment horizontal="center" vertical="center"/>
    </xf>
    <xf numFmtId="173" fontId="16"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7" fillId="0" borderId="27" xfId="0" applyFont="1" applyBorder="1" applyAlignment="1" applyProtection="1">
      <alignment horizontal="center" wrapText="1"/>
      <protection locked="0"/>
    </xf>
    <xf numFmtId="11" fontId="9" fillId="43" borderId="10" xfId="0" applyNumberFormat="1" applyFont="1" applyFill="1" applyBorder="1" applyAlignment="1">
      <alignment horizontal="center" vertical="center"/>
    </xf>
    <xf numFmtId="11" fontId="9" fillId="7" borderId="10" xfId="0" applyNumberFormat="1" applyFont="1" applyFill="1" applyBorder="1" applyAlignment="1">
      <alignment horizontal="center" vertical="center"/>
    </xf>
    <xf numFmtId="11" fontId="4" fillId="44" borderId="10" xfId="0" applyNumberFormat="1" applyFont="1" applyFill="1" applyBorder="1" applyAlignment="1">
      <alignment horizontal="center" vertical="center"/>
    </xf>
    <xf numFmtId="11" fontId="9" fillId="45" borderId="10" xfId="0" applyNumberFormat="1" applyFont="1" applyFill="1" applyBorder="1" applyAlignment="1">
      <alignment horizontal="center" vertical="center"/>
    </xf>
    <xf numFmtId="11" fontId="4" fillId="46" borderId="10" xfId="0" applyNumberFormat="1" applyFont="1" applyFill="1" applyBorder="1" applyAlignment="1">
      <alignment horizontal="center" vertical="center"/>
    </xf>
    <xf numFmtId="11" fontId="9" fillId="46" borderId="10" xfId="0" applyNumberFormat="1" applyFont="1" applyFill="1" applyBorder="1" applyAlignment="1">
      <alignment horizontal="center" vertical="center"/>
    </xf>
    <xf numFmtId="0" fontId="9" fillId="41" borderId="10" xfId="0" applyFont="1" applyFill="1" applyBorder="1" applyAlignment="1">
      <alignment horizontal="center" vertical="center"/>
    </xf>
    <xf numFmtId="173" fontId="9" fillId="42" borderId="10" xfId="0" applyNumberFormat="1" applyFont="1" applyFill="1" applyBorder="1" applyAlignment="1">
      <alignment horizontal="center" vertical="center"/>
    </xf>
    <xf numFmtId="11" fontId="4" fillId="41" borderId="10" xfId="0" applyNumberFormat="1" applyFont="1" applyFill="1" applyBorder="1" applyAlignment="1">
      <alignment horizontal="center" vertical="center"/>
    </xf>
    <xf numFmtId="11" fontId="4" fillId="47" borderId="10" xfId="0" applyNumberFormat="1" applyFont="1" applyFill="1" applyBorder="1" applyAlignment="1">
      <alignment horizontal="center" vertical="center"/>
    </xf>
    <xf numFmtId="11" fontId="4" fillId="35" borderId="24" xfId="0" applyNumberFormat="1" applyFont="1" applyFill="1" applyBorder="1" applyAlignment="1" applyProtection="1">
      <alignment horizontal="center" vertical="center"/>
      <protection/>
    </xf>
    <xf numFmtId="11" fontId="4" fillId="48" borderId="10" xfId="0" applyNumberFormat="1" applyFont="1" applyFill="1" applyBorder="1" applyAlignment="1" applyProtection="1">
      <alignment horizontal="center" vertical="center"/>
      <protection/>
    </xf>
    <xf numFmtId="11" fontId="4" fillId="43" borderId="10" xfId="0" applyNumberFormat="1" applyFont="1" applyFill="1" applyBorder="1" applyAlignment="1" applyProtection="1">
      <alignment horizontal="center" vertical="center"/>
      <protection/>
    </xf>
    <xf numFmtId="0" fontId="65" fillId="0" borderId="0" xfId="0" applyNumberFormat="1" applyFont="1" applyAlignment="1" quotePrefix="1">
      <alignment horizontal="center"/>
    </xf>
    <xf numFmtId="0" fontId="66" fillId="0" borderId="0" xfId="0" applyNumberFormat="1" applyFont="1" applyFill="1" applyAlignment="1" quotePrefix="1">
      <alignment wrapText="1"/>
    </xf>
    <xf numFmtId="0" fontId="64" fillId="0" borderId="0" xfId="0" applyFont="1" applyAlignment="1">
      <alignment/>
    </xf>
    <xf numFmtId="0" fontId="4" fillId="0" borderId="17" xfId="0"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6" fillId="0" borderId="26" xfId="0" applyFont="1" applyBorder="1" applyAlignment="1">
      <alignment horizontal="center"/>
    </xf>
    <xf numFmtId="0" fontId="6" fillId="0" borderId="26" xfId="0" applyFont="1" applyBorder="1" applyAlignment="1">
      <alignment/>
    </xf>
    <xf numFmtId="0" fontId="6" fillId="0" borderId="28" xfId="0" applyFont="1" applyBorder="1" applyAlignment="1">
      <alignment/>
    </xf>
    <xf numFmtId="0" fontId="0" fillId="0" borderId="29" xfId="0"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49" borderId="23" xfId="0" applyFill="1" applyBorder="1" applyAlignment="1">
      <alignment horizontal="center"/>
    </xf>
    <xf numFmtId="0" fontId="0" fillId="0" borderId="23" xfId="0" applyBorder="1" applyAlignment="1">
      <alignment horizontal="center"/>
    </xf>
    <xf numFmtId="164" fontId="0" fillId="49" borderId="29" xfId="0" applyNumberFormat="1" applyFill="1" applyBorder="1" applyAlignment="1">
      <alignment horizontal="center"/>
    </xf>
    <xf numFmtId="4" fontId="7" fillId="38" borderId="10" xfId="0" applyNumberFormat="1" applyFont="1" applyFill="1" applyBorder="1" applyAlignment="1">
      <alignment horizontal="center"/>
    </xf>
    <xf numFmtId="4" fontId="7" fillId="33" borderId="10" xfId="0" applyNumberFormat="1" applyFont="1" applyFill="1" applyBorder="1" applyAlignment="1">
      <alignment horizontal="center"/>
    </xf>
    <xf numFmtId="0" fontId="0" fillId="0" borderId="16" xfId="67" applyBorder="1" applyAlignment="1">
      <alignment horizontal="center" vertical="center" wrapText="1"/>
      <protection/>
    </xf>
    <xf numFmtId="0" fontId="0" fillId="0" borderId="16" xfId="0" applyBorder="1" applyAlignment="1">
      <alignment vertical="center" wrapText="1"/>
    </xf>
    <xf numFmtId="0" fontId="9" fillId="0" borderId="18" xfId="0" applyFont="1" applyBorder="1" applyAlignment="1">
      <alignment horizontal="center" vertical="center" wrapText="1"/>
    </xf>
    <xf numFmtId="0" fontId="9" fillId="0" borderId="25" xfId="0" applyFont="1" applyBorder="1" applyAlignment="1">
      <alignment vertical="center" wrapText="1"/>
    </xf>
    <xf numFmtId="0" fontId="9" fillId="0" borderId="19" xfId="0" applyFont="1" applyBorder="1" applyAlignment="1">
      <alignment vertical="center" wrapText="1"/>
    </xf>
    <xf numFmtId="0" fontId="9" fillId="0" borderId="31" xfId="0" applyFont="1" applyBorder="1" applyAlignment="1">
      <alignment vertical="center" wrapText="1"/>
    </xf>
    <xf numFmtId="0" fontId="9" fillId="0" borderId="26" xfId="0" applyFont="1" applyBorder="1" applyAlignment="1">
      <alignment vertical="center" wrapText="1"/>
    </xf>
    <xf numFmtId="0" fontId="9" fillId="0" borderId="28" xfId="0" applyFont="1"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15" xfId="0" applyBorder="1" applyAlignment="1">
      <alignment horizontal="center" vertical="center" wrapText="1"/>
    </xf>
    <xf numFmtId="0" fontId="13" fillId="0" borderId="18" xfId="67" applyFont="1" applyBorder="1" applyAlignment="1">
      <alignment horizontal="center" vertical="center" wrapText="1"/>
      <protection/>
    </xf>
    <xf numFmtId="0" fontId="0" fillId="0" borderId="25" xfId="0" applyBorder="1" applyAlignment="1">
      <alignment wrapText="1"/>
    </xf>
    <xf numFmtId="0" fontId="0" fillId="0" borderId="19" xfId="0" applyBorder="1" applyAlignment="1">
      <alignment wrapText="1"/>
    </xf>
    <xf numFmtId="0" fontId="0" fillId="0" borderId="38" xfId="0" applyBorder="1" applyAlignment="1">
      <alignment wrapText="1"/>
    </xf>
    <xf numFmtId="0" fontId="0" fillId="0" borderId="0" xfId="0" applyAlignment="1">
      <alignment wrapText="1"/>
    </xf>
    <xf numFmtId="0" fontId="0" fillId="0" borderId="39" xfId="0" applyBorder="1" applyAlignment="1">
      <alignment wrapText="1"/>
    </xf>
    <xf numFmtId="0" fontId="0" fillId="0" borderId="31" xfId="0" applyBorder="1" applyAlignment="1">
      <alignment wrapText="1"/>
    </xf>
    <xf numFmtId="0" fontId="0" fillId="0" borderId="26" xfId="0" applyBorder="1" applyAlignment="1">
      <alignment wrapText="1"/>
    </xf>
    <xf numFmtId="0" fontId="0" fillId="0" borderId="28" xfId="0" applyBorder="1" applyAlignment="1">
      <alignment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17" fillId="0" borderId="0" xfId="0" applyFont="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2" xfId="47"/>
    <cellStyle name="F3" xfId="48"/>
    <cellStyle name="F4" xfId="49"/>
    <cellStyle name="F5" xfId="50"/>
    <cellStyle name="F6" xfId="51"/>
    <cellStyle name="F7" xfId="52"/>
    <cellStyle name="F8"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2 3" xfId="66"/>
    <cellStyle name="Normal 3" xfId="67"/>
    <cellStyle name="Normal 3 2" xfId="68"/>
    <cellStyle name="Normal 4" xfId="69"/>
    <cellStyle name="Normal 5" xfId="70"/>
    <cellStyle name="Normal 6" xfId="71"/>
    <cellStyle name="Normal_OEHHA_RISK_VALUES" xfId="72"/>
    <cellStyle name="Note" xfId="73"/>
    <cellStyle name="Output" xfId="74"/>
    <cellStyle name="Percent" xfId="75"/>
    <cellStyle name="Title" xfId="76"/>
    <cellStyle name="Total" xfId="77"/>
    <cellStyle name="Warning Text" xfId="78"/>
  </cellStyles>
  <dxfs count="11">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2"/>
  <sheetViews>
    <sheetView tabSelected="1" zoomScale="110" zoomScaleNormal="110" zoomScalePageLayoutView="0" workbookViewId="0" topLeftCell="A1">
      <selection activeCell="B4" sqref="B4"/>
    </sheetView>
  </sheetViews>
  <sheetFormatPr defaultColWidth="9.140625" defaultRowHeight="12.75"/>
  <cols>
    <col min="1" max="1" width="37.421875" style="0" customWidth="1"/>
    <col min="2" max="2" width="12.7109375" style="10" customWidth="1"/>
    <col min="3" max="3" width="13.140625" style="10" customWidth="1"/>
    <col min="4" max="4" width="12.7109375" style="10" customWidth="1"/>
    <col min="5" max="17" width="12.7109375" style="0" customWidth="1"/>
  </cols>
  <sheetData>
    <row r="1" spans="1:18" ht="18.75" thickBot="1">
      <c r="A1" s="11" t="s">
        <v>5</v>
      </c>
      <c r="B1" s="110" t="s">
        <v>794</v>
      </c>
      <c r="C1" s="111"/>
      <c r="D1" s="111"/>
      <c r="E1" s="111"/>
      <c r="F1" s="111"/>
      <c r="G1" s="112"/>
      <c r="H1" s="33"/>
      <c r="I1" s="33"/>
      <c r="J1" s="33"/>
      <c r="K1" s="138" t="s">
        <v>789</v>
      </c>
      <c r="L1" s="139"/>
      <c r="M1" s="140"/>
      <c r="N1" s="33"/>
      <c r="O1" s="33"/>
      <c r="P1" s="33"/>
      <c r="Q1" s="33"/>
      <c r="R1" s="33"/>
    </row>
    <row r="2" spans="1:18" ht="25.5" customHeight="1" thickBot="1">
      <c r="A2" s="12" t="s">
        <v>6</v>
      </c>
      <c r="B2" s="113" t="s">
        <v>933</v>
      </c>
      <c r="C2" s="114"/>
      <c r="D2" s="114"/>
      <c r="E2" s="114"/>
      <c r="F2" s="114"/>
      <c r="G2" s="115"/>
      <c r="H2" s="33"/>
      <c r="I2" s="33"/>
      <c r="J2" s="33"/>
      <c r="K2" s="141"/>
      <c r="L2" s="142"/>
      <c r="M2" s="143"/>
      <c r="N2" s="33"/>
      <c r="O2" s="33"/>
      <c r="P2" s="33"/>
      <c r="Q2" s="33"/>
      <c r="R2" s="33"/>
    </row>
    <row r="3" spans="1:18" ht="13.5" thickBot="1">
      <c r="A3" s="43" t="s">
        <v>7</v>
      </c>
      <c r="B3" s="116" t="s">
        <v>8</v>
      </c>
      <c r="C3" s="117"/>
      <c r="D3" s="53" t="s">
        <v>9</v>
      </c>
      <c r="E3" s="118">
        <v>45183</v>
      </c>
      <c r="F3" s="118"/>
      <c r="G3" s="44"/>
      <c r="H3" s="33"/>
      <c r="I3" s="33"/>
      <c r="J3" s="33"/>
      <c r="K3" s="144"/>
      <c r="L3" s="145"/>
      <c r="M3" s="146"/>
      <c r="N3" s="33"/>
      <c r="O3" s="33"/>
      <c r="P3" s="33"/>
      <c r="Q3" s="33"/>
      <c r="R3" s="33"/>
    </row>
    <row r="4" spans="1:18" ht="13.5" thickBot="1">
      <c r="A4" s="45" t="s">
        <v>10</v>
      </c>
      <c r="B4" s="46"/>
      <c r="C4" s="46"/>
      <c r="D4" s="46"/>
      <c r="E4" s="47"/>
      <c r="F4" s="47"/>
      <c r="G4" s="51"/>
      <c r="H4" s="33"/>
      <c r="I4" s="33"/>
      <c r="J4" s="33"/>
      <c r="K4" s="121" t="s">
        <v>0</v>
      </c>
      <c r="L4" s="122"/>
      <c r="M4" s="31" t="s">
        <v>788</v>
      </c>
      <c r="N4" s="33"/>
      <c r="O4" s="33"/>
      <c r="P4" s="33"/>
      <c r="Q4" s="33"/>
      <c r="R4" s="33"/>
    </row>
    <row r="5" spans="1:18" ht="13.5" thickBot="1">
      <c r="A5" s="45" t="s">
        <v>11</v>
      </c>
      <c r="B5" s="46"/>
      <c r="C5" s="46"/>
      <c r="D5" s="46"/>
      <c r="E5" s="47"/>
      <c r="F5" s="47"/>
      <c r="G5" s="51"/>
      <c r="H5" s="33"/>
      <c r="I5" s="33"/>
      <c r="J5" s="33"/>
      <c r="K5" s="121" t="s">
        <v>764</v>
      </c>
      <c r="L5" s="122"/>
      <c r="M5" s="32">
        <f>VLOOKUP(K5,'CAS List 2'!E2:F861,2)</f>
        <v>12122677</v>
      </c>
      <c r="N5" s="33"/>
      <c r="O5" s="33"/>
      <c r="P5" s="33"/>
      <c r="Q5" s="33"/>
      <c r="R5" s="33"/>
    </row>
    <row r="6" spans="1:18" ht="12.75">
      <c r="A6" s="45" t="s">
        <v>12</v>
      </c>
      <c r="B6" s="46"/>
      <c r="C6" s="46"/>
      <c r="D6" s="46"/>
      <c r="E6" s="47"/>
      <c r="F6" s="47"/>
      <c r="G6" s="51"/>
      <c r="H6" s="33"/>
      <c r="I6" s="33"/>
      <c r="J6" s="33"/>
      <c r="K6" s="33"/>
      <c r="L6" s="33"/>
      <c r="M6" s="33"/>
      <c r="N6" s="33"/>
      <c r="O6" s="33"/>
      <c r="P6" s="33"/>
      <c r="Q6" s="33"/>
      <c r="R6" s="33"/>
    </row>
    <row r="7" spans="1:18" ht="12.75">
      <c r="A7" s="45" t="s">
        <v>817</v>
      </c>
      <c r="B7" s="46"/>
      <c r="C7" s="46"/>
      <c r="D7" s="46"/>
      <c r="E7" s="47"/>
      <c r="F7" s="47"/>
      <c r="G7" s="51"/>
      <c r="H7" s="33"/>
      <c r="I7" s="33"/>
      <c r="J7" s="33"/>
      <c r="K7" s="33"/>
      <c r="L7" s="33"/>
      <c r="M7" s="33"/>
      <c r="N7" s="33"/>
      <c r="O7" s="33"/>
      <c r="P7" s="33"/>
      <c r="Q7" s="33"/>
      <c r="R7" s="33"/>
    </row>
    <row r="8" spans="1:18" ht="12.75">
      <c r="A8" s="45" t="s">
        <v>818</v>
      </c>
      <c r="B8" s="46"/>
      <c r="C8" s="46"/>
      <c r="D8" s="46"/>
      <c r="E8" s="47"/>
      <c r="F8" s="47"/>
      <c r="G8" s="51"/>
      <c r="H8" s="33"/>
      <c r="I8" s="33"/>
      <c r="J8" s="33"/>
      <c r="K8" s="33"/>
      <c r="L8" s="33"/>
      <c r="M8" s="33"/>
      <c r="N8" s="33"/>
      <c r="O8" s="33"/>
      <c r="P8" s="33"/>
      <c r="Q8" s="33"/>
      <c r="R8" s="33"/>
    </row>
    <row r="9" spans="1:18" ht="13.5" thickBot="1">
      <c r="A9" s="48" t="s">
        <v>819</v>
      </c>
      <c r="B9" s="49"/>
      <c r="C9" s="49"/>
      <c r="D9" s="49"/>
      <c r="E9" s="50"/>
      <c r="F9" s="50"/>
      <c r="G9" s="52"/>
      <c r="H9" s="33"/>
      <c r="I9" s="33"/>
      <c r="J9" s="33"/>
      <c r="K9" s="33"/>
      <c r="L9" s="33"/>
      <c r="M9" s="33"/>
      <c r="N9" s="33"/>
      <c r="O9" s="33"/>
      <c r="P9" s="33"/>
      <c r="Q9" s="33"/>
      <c r="R9" s="33"/>
    </row>
    <row r="10" spans="1:18" ht="26.25" thickTop="1">
      <c r="A10" s="18" t="s">
        <v>13</v>
      </c>
      <c r="B10" s="54">
        <v>8760</v>
      </c>
      <c r="C10" s="37" t="s">
        <v>790</v>
      </c>
      <c r="D10" s="55">
        <v>46</v>
      </c>
      <c r="E10" s="13"/>
      <c r="F10" s="13"/>
      <c r="G10" s="13"/>
      <c r="H10" s="33"/>
      <c r="I10" s="33"/>
      <c r="J10" s="33"/>
      <c r="K10" s="33"/>
      <c r="L10" s="33"/>
      <c r="M10" s="33"/>
      <c r="N10" s="33"/>
      <c r="O10" s="33"/>
      <c r="P10" s="33"/>
      <c r="Q10" s="33"/>
      <c r="R10" s="33"/>
    </row>
    <row r="11" spans="1:18" ht="15.75">
      <c r="A11" s="37"/>
      <c r="B11" s="119" t="s">
        <v>792</v>
      </c>
      <c r="C11" s="119"/>
      <c r="D11" s="119"/>
      <c r="E11" s="120" t="s">
        <v>793</v>
      </c>
      <c r="F11" s="120"/>
      <c r="G11" s="120"/>
      <c r="H11" s="33"/>
      <c r="I11" s="33"/>
      <c r="J11" s="33"/>
      <c r="K11" s="33"/>
      <c r="L11" s="33"/>
      <c r="M11" s="33"/>
      <c r="N11" s="33"/>
      <c r="O11" s="33"/>
      <c r="P11" s="33"/>
      <c r="Q11" s="33"/>
      <c r="R11" s="33"/>
    </row>
    <row r="12" spans="1:18" ht="31.5">
      <c r="A12" s="108" t="s">
        <v>252</v>
      </c>
      <c r="B12" s="5" t="s">
        <v>779</v>
      </c>
      <c r="C12" s="38" t="s">
        <v>791</v>
      </c>
      <c r="D12" s="38" t="s">
        <v>814</v>
      </c>
      <c r="E12" s="5" t="s">
        <v>779</v>
      </c>
      <c r="F12" s="38" t="s">
        <v>791</v>
      </c>
      <c r="G12" s="38" t="s">
        <v>814</v>
      </c>
      <c r="H12" s="129" t="s">
        <v>823</v>
      </c>
      <c r="I12" s="130"/>
      <c r="J12" s="131"/>
      <c r="K12" s="33"/>
      <c r="L12" s="33"/>
      <c r="M12" s="33"/>
      <c r="N12" s="33"/>
      <c r="O12" s="33"/>
      <c r="P12" s="33"/>
      <c r="Q12" s="33"/>
      <c r="R12" s="33"/>
    </row>
    <row r="13" spans="1:18" ht="15.75">
      <c r="A13" s="109"/>
      <c r="B13" s="5" t="s">
        <v>251</v>
      </c>
      <c r="C13" s="5" t="s">
        <v>251</v>
      </c>
      <c r="D13" s="5" t="s">
        <v>816</v>
      </c>
      <c r="E13" s="5" t="s">
        <v>251</v>
      </c>
      <c r="F13" s="5" t="s">
        <v>251</v>
      </c>
      <c r="G13" s="5" t="s">
        <v>815</v>
      </c>
      <c r="H13" s="132"/>
      <c r="I13" s="133"/>
      <c r="J13" s="134"/>
      <c r="K13" s="33"/>
      <c r="L13" s="33"/>
      <c r="M13" s="33"/>
      <c r="N13" s="33"/>
      <c r="O13" s="33"/>
      <c r="P13" s="33"/>
      <c r="Q13" s="33"/>
      <c r="R13" s="33"/>
    </row>
    <row r="14" spans="1:18" ht="15.75">
      <c r="A14" s="27" t="s">
        <v>781</v>
      </c>
      <c r="B14" s="20">
        <f>(I70)</f>
        <v>0</v>
      </c>
      <c r="C14" s="20">
        <f>(L70)</f>
        <v>0</v>
      </c>
      <c r="D14" s="41" t="str">
        <f aca="true" t="shared" si="0" ref="D14:D20">IF(OR(B14&gt;=10,C14&gt;=10),"High",K14)</f>
        <v>Low</v>
      </c>
      <c r="E14" s="39">
        <f>IF($D$10&lt;20,B$23*$M$70*$C$23,IF($D$10&lt;45,B$24*$M$70*$C$24,IF($D$10&gt;=45,B$25*$M$70*$C$25,0)))</f>
        <v>0</v>
      </c>
      <c r="F14" s="39">
        <f>IF($D$10&lt;20,B$23*$P$70*$C$23,IF($D$10&lt;45,B$24*$P$70*$C$24,IF($D$10&gt;=45,B$25*$P$70*$C$25,0)))</f>
        <v>0</v>
      </c>
      <c r="G14" s="40" t="str">
        <f aca="true" t="shared" si="1" ref="G14:G20">IF(OR(E14&gt;=10,F14&gt;=10),"High",K14)</f>
        <v>Low</v>
      </c>
      <c r="H14" s="132"/>
      <c r="I14" s="133"/>
      <c r="J14" s="134"/>
      <c r="K14" s="42" t="str">
        <f>IF(AND(B14&lt;1,C14&lt;1),"Low","Medium")</f>
        <v>Low</v>
      </c>
      <c r="L14" s="33"/>
      <c r="M14" s="33"/>
      <c r="N14" s="33"/>
      <c r="O14" s="33"/>
      <c r="P14" s="33"/>
      <c r="Q14" s="33"/>
      <c r="R14" s="33"/>
    </row>
    <row r="15" spans="1:18" ht="15.75">
      <c r="A15" s="28" t="s">
        <v>782</v>
      </c>
      <c r="B15" s="6">
        <f>(I70*0.25)</f>
        <v>0</v>
      </c>
      <c r="C15" s="6">
        <f>(L70*0.25)</f>
        <v>0</v>
      </c>
      <c r="D15" s="41" t="str">
        <f t="shared" si="0"/>
        <v>Low</v>
      </c>
      <c r="E15" s="39">
        <f>IF($D$10&lt;20,B$23*$M$70*$D$23,IF($D$10&lt;45,B$24*$M$70*$D$24,IF($D$10&gt;=45,B$25*$M$70*$D$25,0)))</f>
        <v>0</v>
      </c>
      <c r="F15" s="39">
        <f>IF($D$10&lt;20,B$23*$P$70*$D$23,IF($D$10&lt;45,B$24*$P$70*$D$24,IF($D$10&gt;=45,B$25*$P$70*$D$25,0)))</f>
        <v>0</v>
      </c>
      <c r="G15" s="40" t="str">
        <f t="shared" si="1"/>
        <v>Low</v>
      </c>
      <c r="H15" s="132"/>
      <c r="I15" s="133"/>
      <c r="J15" s="134"/>
      <c r="K15" s="42" t="str">
        <f aca="true" t="shared" si="2" ref="K15:K20">IF(AND(B15&lt;1,C15&lt;1),"Low","Medium")</f>
        <v>Low</v>
      </c>
      <c r="L15" s="33"/>
      <c r="M15" s="33"/>
      <c r="N15" s="33"/>
      <c r="O15" s="33"/>
      <c r="P15" s="33"/>
      <c r="Q15" s="33"/>
      <c r="R15" s="33"/>
    </row>
    <row r="16" spans="1:18" ht="15.75">
      <c r="A16" s="28" t="s">
        <v>783</v>
      </c>
      <c r="B16" s="6">
        <f>(I70*0.04)</f>
        <v>0</v>
      </c>
      <c r="C16" s="6">
        <f>(L70*0.04)</f>
        <v>0</v>
      </c>
      <c r="D16" s="41" t="str">
        <f t="shared" si="0"/>
        <v>Low</v>
      </c>
      <c r="E16" s="39">
        <f>IF($D$10&lt;20,B$23*$M$70*$E$23,IF($D$10&lt;45,B$24*$M$70*$E$24,IF($D$10&gt;=45,B$25*$M$70*$E$25,0)))</f>
        <v>0</v>
      </c>
      <c r="F16" s="39">
        <f>IF($D$10&lt;20,B$23*$P$70*$E$23,IF($D$10&lt;45,B$24*$P$70*$E$24,IF($D$10&gt;=45,B$25*$P$70*$E$25,0)))</f>
        <v>0</v>
      </c>
      <c r="G16" s="40" t="str">
        <f t="shared" si="1"/>
        <v>Low</v>
      </c>
      <c r="H16" s="132"/>
      <c r="I16" s="133"/>
      <c r="J16" s="134"/>
      <c r="K16" s="42" t="str">
        <f t="shared" si="2"/>
        <v>Low</v>
      </c>
      <c r="L16" s="33"/>
      <c r="M16" s="33"/>
      <c r="N16" s="33"/>
      <c r="O16" s="33"/>
      <c r="P16" s="33"/>
      <c r="Q16" s="33"/>
      <c r="R16" s="33"/>
    </row>
    <row r="17" spans="1:18" ht="15.75">
      <c r="A17" s="29" t="s">
        <v>784</v>
      </c>
      <c r="B17" s="6">
        <f>(I70*0.011)</f>
        <v>0</v>
      </c>
      <c r="C17" s="6">
        <f>(L70*0.011)</f>
        <v>0</v>
      </c>
      <c r="D17" s="41" t="str">
        <f t="shared" si="0"/>
        <v>Low</v>
      </c>
      <c r="E17" s="39">
        <f>IF($D$10&lt;20,B$23*$M$70*$F$23,IF($D$10&lt;45,B$24*$M$70*$F$24,IF($D$10&gt;=45,B$25*$M$70*$F$25,0)))</f>
        <v>0</v>
      </c>
      <c r="F17" s="39">
        <f>IF($D$10&lt;20,B$23*$P$70*$F$23,IF($D$10&lt;45,B$24*$P$70*$F$24,IF($D$10&gt;=45,B$25*$P$70*$F$25,0)))</f>
        <v>0</v>
      </c>
      <c r="G17" s="40" t="str">
        <f t="shared" si="1"/>
        <v>Low</v>
      </c>
      <c r="H17" s="132"/>
      <c r="I17" s="133"/>
      <c r="J17" s="134"/>
      <c r="K17" s="42" t="str">
        <f t="shared" si="2"/>
        <v>Low</v>
      </c>
      <c r="L17" s="33"/>
      <c r="M17" s="33"/>
      <c r="N17" s="33"/>
      <c r="O17" s="33"/>
      <c r="P17" s="33"/>
      <c r="Q17" s="33"/>
      <c r="R17" s="33"/>
    </row>
    <row r="18" spans="1:18" ht="15.75">
      <c r="A18" s="29" t="s">
        <v>785</v>
      </c>
      <c r="B18" s="6">
        <f>(I70*0.003)</f>
        <v>0</v>
      </c>
      <c r="C18" s="6">
        <f>(L70*0.003)</f>
        <v>0</v>
      </c>
      <c r="D18" s="41" t="str">
        <f t="shared" si="0"/>
        <v>Low</v>
      </c>
      <c r="E18" s="39">
        <f>IF($D$10&lt;20,B$23*$M$70*$G$23,IF($D$10&lt;45,B$24*$M$70*$G$24,IF($D$10&gt;=45,B$25*$M$70*$G$25,0)))</f>
        <v>0</v>
      </c>
      <c r="F18" s="39">
        <f>IF($D$10&lt;20,B$23*$P$70*$G$23,IF($D$10&lt;45,B$24*$P$70*$G$24,IF($D$10&gt;=45,B$25*$P$70*$G$25,0)))</f>
        <v>0</v>
      </c>
      <c r="G18" s="40" t="str">
        <f t="shared" si="1"/>
        <v>Low</v>
      </c>
      <c r="H18" s="132"/>
      <c r="I18" s="133"/>
      <c r="J18" s="134"/>
      <c r="K18" s="42" t="str">
        <f t="shared" si="2"/>
        <v>Low</v>
      </c>
      <c r="L18" s="33"/>
      <c r="M18" s="33"/>
      <c r="N18" s="33"/>
      <c r="O18" s="33"/>
      <c r="P18" s="33"/>
      <c r="Q18" s="33"/>
      <c r="R18" s="33"/>
    </row>
    <row r="19" spans="1:18" ht="16.5" customHeight="1">
      <c r="A19" s="28" t="s">
        <v>786</v>
      </c>
      <c r="B19" s="6">
        <f>(I70*0.002)</f>
        <v>0</v>
      </c>
      <c r="C19" s="6">
        <f>(L70*0.002)</f>
        <v>0</v>
      </c>
      <c r="D19" s="41" t="str">
        <f t="shared" si="0"/>
        <v>Low</v>
      </c>
      <c r="E19" s="39">
        <f>IF($D$10&lt;20,B$23*$M$70*$H$23,IF($D$10&lt;45,B$24*$M$70*$H$24,IF($D$10&gt;=45,B$25*$M$70*$H$25,0)))</f>
        <v>0</v>
      </c>
      <c r="F19" s="39">
        <f>IF($D$10&lt;20,B$23*$M$70*$H$23,IF($D$10&lt;45,B$24*$M$70*$H$24,IF($D$10&gt;=45,B$25*$M$70*$H$25,0)))</f>
        <v>0</v>
      </c>
      <c r="G19" s="40" t="str">
        <f t="shared" si="1"/>
        <v>Low</v>
      </c>
      <c r="H19" s="132"/>
      <c r="I19" s="133"/>
      <c r="J19" s="134"/>
      <c r="K19" s="42" t="str">
        <f t="shared" si="2"/>
        <v>Low</v>
      </c>
      <c r="L19" s="33"/>
      <c r="M19" s="33"/>
      <c r="N19" s="33"/>
      <c r="O19" s="33"/>
      <c r="P19" s="33"/>
      <c r="Q19" s="33"/>
      <c r="R19" s="33"/>
    </row>
    <row r="20" spans="1:18" ht="15.75">
      <c r="A20" s="29" t="s">
        <v>787</v>
      </c>
      <c r="B20" s="6">
        <f>(I70*0.001)</f>
        <v>0</v>
      </c>
      <c r="C20" s="6">
        <f>(L70*0.001)</f>
        <v>0</v>
      </c>
      <c r="D20" s="41" t="str">
        <f t="shared" si="0"/>
        <v>Low</v>
      </c>
      <c r="E20" s="39">
        <f>IF($D$10&lt;20,B$23*$M$70*$I$23,IF($D$10&lt;45,B$24*$M$70*$I$24,IF($D$10&gt;=45,B$25*$M$70*$I$25,0)))</f>
        <v>0</v>
      </c>
      <c r="F20" s="39">
        <f>IF($D$10&lt;20,B$23*$M$70*$I$23,IF($D$10&lt;45,B$24*$M$70*$I$24,IF($D$10&gt;=45,B$25*$M$70*$I$25,0)))</f>
        <v>0</v>
      </c>
      <c r="G20" s="40" t="str">
        <f t="shared" si="1"/>
        <v>Low</v>
      </c>
      <c r="H20" s="135"/>
      <c r="I20" s="136"/>
      <c r="J20" s="137"/>
      <c r="K20" s="42" t="str">
        <f t="shared" si="2"/>
        <v>Low</v>
      </c>
      <c r="L20" s="33"/>
      <c r="M20" s="33"/>
      <c r="N20" s="33"/>
      <c r="O20" s="33"/>
      <c r="P20" s="33"/>
      <c r="Q20" s="33"/>
      <c r="R20" s="33"/>
    </row>
    <row r="21" spans="1:18" ht="13.5" customHeight="1">
      <c r="A21" s="33"/>
      <c r="B21" s="33"/>
      <c r="C21" s="33"/>
      <c r="D21" s="33"/>
      <c r="E21" s="33"/>
      <c r="F21" s="33"/>
      <c r="G21" s="33"/>
      <c r="H21" s="33"/>
      <c r="I21" s="33"/>
      <c r="J21" s="33"/>
      <c r="K21" s="33"/>
      <c r="L21" s="33"/>
      <c r="M21" s="33"/>
      <c r="N21" s="33"/>
      <c r="O21" s="33"/>
      <c r="P21" s="33"/>
      <c r="Q21" s="33"/>
      <c r="R21" s="33"/>
    </row>
    <row r="22" spans="1:18" ht="13.5" customHeight="1">
      <c r="A22" s="7" t="s">
        <v>795</v>
      </c>
      <c r="B22" s="3"/>
      <c r="C22" s="3" t="s">
        <v>796</v>
      </c>
      <c r="D22" s="3" t="s">
        <v>797</v>
      </c>
      <c r="E22" s="3" t="s">
        <v>798</v>
      </c>
      <c r="F22" s="3" t="s">
        <v>799</v>
      </c>
      <c r="G22" s="3" t="s">
        <v>800</v>
      </c>
      <c r="H22" s="3" t="s">
        <v>801</v>
      </c>
      <c r="I22" s="2" t="s">
        <v>802</v>
      </c>
      <c r="J22" s="33"/>
      <c r="K22" s="33"/>
      <c r="L22" s="33"/>
      <c r="M22" s="33"/>
      <c r="N22" s="33"/>
      <c r="O22" s="33"/>
      <c r="P22" s="33"/>
      <c r="Q22" s="33"/>
      <c r="R22" s="33"/>
    </row>
    <row r="23" spans="1:18" ht="13.5" customHeight="1">
      <c r="A23" s="7" t="s">
        <v>803</v>
      </c>
      <c r="B23" s="3">
        <v>60</v>
      </c>
      <c r="C23" s="3">
        <v>1</v>
      </c>
      <c r="D23" s="3">
        <v>0.25</v>
      </c>
      <c r="E23" s="3">
        <v>0.04</v>
      </c>
      <c r="F23" s="3">
        <v>0.011</v>
      </c>
      <c r="G23" s="3">
        <v>0.003</v>
      </c>
      <c r="H23" s="3">
        <v>0.002</v>
      </c>
      <c r="I23" s="2">
        <v>0.001</v>
      </c>
      <c r="J23" s="33"/>
      <c r="K23" s="33"/>
      <c r="L23" s="33"/>
      <c r="M23" s="33"/>
      <c r="N23" s="33"/>
      <c r="O23" s="33"/>
      <c r="P23" s="33"/>
      <c r="Q23" s="33"/>
      <c r="R23" s="33"/>
    </row>
    <row r="24" spans="1:18" ht="13.5" customHeight="1">
      <c r="A24" s="7" t="s">
        <v>804</v>
      </c>
      <c r="B24" s="3">
        <v>9</v>
      </c>
      <c r="C24" s="3">
        <v>1</v>
      </c>
      <c r="D24" s="3">
        <v>0.85</v>
      </c>
      <c r="E24" s="3">
        <v>0.22</v>
      </c>
      <c r="F24" s="3">
        <v>0.064</v>
      </c>
      <c r="G24" s="3">
        <v>0.018</v>
      </c>
      <c r="H24" s="3">
        <v>0.009</v>
      </c>
      <c r="I24" s="2">
        <v>0.006</v>
      </c>
      <c r="J24" s="33"/>
      <c r="K24" s="33"/>
      <c r="L24" s="33"/>
      <c r="M24" s="33"/>
      <c r="N24" s="33"/>
      <c r="O24" s="33"/>
      <c r="P24" s="33"/>
      <c r="Q24" s="33"/>
      <c r="R24" s="33"/>
    </row>
    <row r="25" spans="1:18" ht="13.5" customHeight="1">
      <c r="A25" s="7" t="s">
        <v>805</v>
      </c>
      <c r="B25" s="3">
        <v>1</v>
      </c>
      <c r="C25" s="3">
        <v>1</v>
      </c>
      <c r="D25" s="3">
        <v>1</v>
      </c>
      <c r="E25" s="3">
        <v>0.9</v>
      </c>
      <c r="F25" s="3">
        <v>0.4</v>
      </c>
      <c r="G25" s="3">
        <v>0.13</v>
      </c>
      <c r="H25" s="3">
        <v>0.066</v>
      </c>
      <c r="I25" s="2">
        <v>0.042</v>
      </c>
      <c r="J25" s="33"/>
      <c r="K25" s="33"/>
      <c r="L25" s="33"/>
      <c r="M25" s="33"/>
      <c r="N25" s="33"/>
      <c r="O25" s="33"/>
      <c r="P25" s="33"/>
      <c r="Q25" s="33"/>
      <c r="R25" s="33"/>
    </row>
    <row r="26" spans="1:18" ht="13.5" customHeight="1" thickBot="1">
      <c r="A26" s="33"/>
      <c r="B26" s="33"/>
      <c r="C26" s="33"/>
      <c r="D26" s="33"/>
      <c r="E26" s="33"/>
      <c r="F26" s="33"/>
      <c r="G26" s="33"/>
      <c r="H26" s="33"/>
      <c r="I26" s="33"/>
      <c r="J26" s="33"/>
      <c r="K26" s="33"/>
      <c r="L26" s="33"/>
      <c r="M26" s="33"/>
      <c r="N26" s="33"/>
      <c r="O26" s="33"/>
      <c r="P26" s="33"/>
      <c r="Q26" s="33"/>
      <c r="R26" s="33"/>
    </row>
    <row r="27" spans="1:19" ht="13.5" customHeight="1">
      <c r="A27" s="33"/>
      <c r="B27" s="123" t="s">
        <v>778</v>
      </c>
      <c r="C27" s="124"/>
      <c r="D27" s="124"/>
      <c r="E27" s="125"/>
      <c r="F27" s="69"/>
      <c r="G27" s="69"/>
      <c r="H27" s="69"/>
      <c r="I27" s="123" t="s">
        <v>780</v>
      </c>
      <c r="J27" s="147"/>
      <c r="K27" s="148"/>
      <c r="L27" s="90"/>
      <c r="M27" s="123" t="s">
        <v>780</v>
      </c>
      <c r="N27" s="147"/>
      <c r="O27" s="148"/>
      <c r="P27" s="33"/>
      <c r="Q27" s="33"/>
      <c r="R27" s="33"/>
      <c r="S27" s="33"/>
    </row>
    <row r="28" spans="1:19" ht="13.5" thickBot="1">
      <c r="A28" s="33"/>
      <c r="B28" s="126"/>
      <c r="C28" s="127"/>
      <c r="D28" s="127"/>
      <c r="E28" s="128"/>
      <c r="F28" s="70"/>
      <c r="G28" s="70"/>
      <c r="H28" s="70"/>
      <c r="I28" s="149"/>
      <c r="J28" s="150"/>
      <c r="K28" s="151"/>
      <c r="L28" s="90"/>
      <c r="M28" s="149"/>
      <c r="N28" s="150"/>
      <c r="O28" s="151"/>
      <c r="P28" s="33"/>
      <c r="Q28" s="33"/>
      <c r="R28" s="33"/>
      <c r="S28" s="33"/>
    </row>
    <row r="29" spans="1:18" ht="65.25" customHeight="1">
      <c r="A29" s="19" t="s">
        <v>0</v>
      </c>
      <c r="B29" s="22" t="s">
        <v>2</v>
      </c>
      <c r="C29" s="71" t="s">
        <v>858</v>
      </c>
      <c r="D29" s="23" t="s">
        <v>775</v>
      </c>
      <c r="E29" s="23" t="s">
        <v>776</v>
      </c>
      <c r="F29" s="91" t="s">
        <v>929</v>
      </c>
      <c r="G29" s="91" t="s">
        <v>930</v>
      </c>
      <c r="H29" s="24" t="s">
        <v>777</v>
      </c>
      <c r="I29" s="25" t="s">
        <v>811</v>
      </c>
      <c r="J29" s="26" t="s">
        <v>812</v>
      </c>
      <c r="K29" s="26" t="s">
        <v>813</v>
      </c>
      <c r="L29" s="58" t="s">
        <v>806</v>
      </c>
      <c r="M29" s="56" t="s">
        <v>807</v>
      </c>
      <c r="N29" s="1" t="s">
        <v>808</v>
      </c>
      <c r="O29" s="1" t="s">
        <v>809</v>
      </c>
      <c r="P29" s="1" t="s">
        <v>810</v>
      </c>
      <c r="Q29" s="33"/>
      <c r="R29" s="33"/>
    </row>
    <row r="30" spans="1:18" ht="21.75" customHeight="1">
      <c r="A30" s="36" t="str">
        <f>_xlfn.IFERROR(VLOOKUP(B30,'CAS List 2'!$B$2:$C$861,2,FALSE)," ")</f>
        <v> </v>
      </c>
      <c r="B30" s="98"/>
      <c r="C30" s="99">
        <f>_xlfn.IFERROR((VLOOKUP(B30,'CAS List'!$A$2:$F$861,6,FALSE)),0)</f>
        <v>0</v>
      </c>
      <c r="D30" s="100"/>
      <c r="E30" s="100"/>
      <c r="F30" s="101">
        <f>C30*D30</f>
        <v>0</v>
      </c>
      <c r="G30" s="101">
        <f>C30*E30</f>
        <v>0</v>
      </c>
      <c r="H30" s="4">
        <f aca="true" t="shared" si="3" ref="H30:H69">D30/$B$10</f>
        <v>0</v>
      </c>
      <c r="I30" s="102">
        <f>_xlfn.IFERROR((F30*(VLOOKUP(B30,'CAS List'!$A$2:$C$861,3,FALSE))*7700),0)</f>
        <v>0</v>
      </c>
      <c r="J30" s="103">
        <f>_xlfn.IFERROR(H30/VLOOKUP(B30,'CAS List'!$A$2:$E$861,5,FALSE),0)*150</f>
        <v>0</v>
      </c>
      <c r="K30" s="104">
        <f>_xlfn.IFERROR(G30/VLOOKUP(B30,'CAS List'!$A$2:$E$861,4,FALSE),0)*1500</f>
        <v>0</v>
      </c>
      <c r="L30" s="59">
        <f>MAX(J30:K30)</f>
        <v>0</v>
      </c>
      <c r="M30" s="61">
        <f>_xlfn.IFERROR((F30*(VLOOKUP(B30,'CAS List'!$A$2:$C$861,3,FALSE))*128),0)</f>
        <v>0</v>
      </c>
      <c r="N30" s="94">
        <f>_xlfn.IFERROR((H30/VLOOKUP(B30,'CAS List'!$A$2:$E$861,5,FALSE)*2.5),0)</f>
        <v>0</v>
      </c>
      <c r="O30" s="96">
        <f>_xlfn.IFERROR(((G30/VLOOKUP(B30,'CAS List'!$A$2:$E$861,4,FALSE))*25),0)</f>
        <v>0</v>
      </c>
      <c r="P30" s="21">
        <f>MAX(N30:O30)</f>
        <v>0</v>
      </c>
      <c r="Q30" s="33"/>
      <c r="R30" s="33"/>
    </row>
    <row r="31" spans="1:18" ht="21.75" customHeight="1">
      <c r="A31" s="36" t="str">
        <f>_xlfn.IFERROR(VLOOKUP(B31,'CAS List 2'!$B$2:$C$861,2,FALSE)," ")</f>
        <v> </v>
      </c>
      <c r="B31" s="98"/>
      <c r="C31" s="99">
        <f>_xlfn.IFERROR((VLOOKUP(B31,'CAS List'!$A$2:$F$861,6,FALSE)),0)</f>
        <v>0</v>
      </c>
      <c r="D31" s="100"/>
      <c r="E31" s="100"/>
      <c r="F31" s="101">
        <f aca="true" t="shared" si="4" ref="F31:F69">C31*D31</f>
        <v>0</v>
      </c>
      <c r="G31" s="101">
        <f aca="true" t="shared" si="5" ref="G31:G69">C31*E31</f>
        <v>0</v>
      </c>
      <c r="H31" s="4">
        <f t="shared" si="3"/>
        <v>0</v>
      </c>
      <c r="I31" s="102">
        <f>_xlfn.IFERROR((F31*(VLOOKUP(B31,'CAS List'!$A$2:$C$861,3,FALSE))*7700),0)</f>
        <v>0</v>
      </c>
      <c r="J31" s="103">
        <f>_xlfn.IFERROR(H31/VLOOKUP(B31,'CAS List'!$A$2:$E$861,5,FALSE),0)*150</f>
        <v>0</v>
      </c>
      <c r="K31" s="104">
        <f>_xlfn.IFERROR(G31/VLOOKUP(B31,'CAS List'!$A$2:$E$861,4,FALSE),0)*1500</f>
        <v>0</v>
      </c>
      <c r="L31" s="59">
        <f aca="true" t="shared" si="6" ref="L31:L69">MAX(J31:K31)</f>
        <v>0</v>
      </c>
      <c r="M31" s="61">
        <f>_xlfn.IFERROR((F31*(VLOOKUP(B31,'CAS List'!$A$2:$C$861,3,FALSE))*128),0)</f>
        <v>0</v>
      </c>
      <c r="N31" s="94">
        <f>_xlfn.IFERROR((H31/VLOOKUP(B31,'CAS List'!$A$2:$E$861,5,FALSE)*2.5),0)</f>
        <v>0</v>
      </c>
      <c r="O31" s="96">
        <f>_xlfn.IFERROR(((G31/VLOOKUP(B31,'CAS List'!$A$2:$E$861,4,FALSE))*25),0)</f>
        <v>0</v>
      </c>
      <c r="P31" s="21">
        <f aca="true" t="shared" si="7" ref="P31:P69">MAX(N31:O31)</f>
        <v>0</v>
      </c>
      <c r="Q31" s="33"/>
      <c r="R31" s="33"/>
    </row>
    <row r="32" spans="1:18" ht="21.75" customHeight="1">
      <c r="A32" s="36" t="str">
        <f>_xlfn.IFERROR(VLOOKUP(B32,'CAS List 2'!$B$2:$C$861,2,FALSE)," ")</f>
        <v> </v>
      </c>
      <c r="B32" s="98"/>
      <c r="C32" s="99">
        <f>_xlfn.IFERROR((VLOOKUP(B32,'CAS List'!$A$2:$F$861,6,FALSE)),0)</f>
        <v>0</v>
      </c>
      <c r="D32" s="100"/>
      <c r="E32" s="100"/>
      <c r="F32" s="101">
        <f t="shared" si="4"/>
        <v>0</v>
      </c>
      <c r="G32" s="101">
        <f t="shared" si="5"/>
        <v>0</v>
      </c>
      <c r="H32" s="4">
        <f t="shared" si="3"/>
        <v>0</v>
      </c>
      <c r="I32" s="102">
        <f>_xlfn.IFERROR((F32*(VLOOKUP(B32,'CAS List'!$A$2:$C$861,3,FALSE))*7700),0)</f>
        <v>0</v>
      </c>
      <c r="J32" s="103">
        <f>_xlfn.IFERROR(H32/VLOOKUP(B32,'CAS List'!$A$2:$E$861,5,FALSE),0)*150</f>
        <v>0</v>
      </c>
      <c r="K32" s="104">
        <f>_xlfn.IFERROR(G32/VLOOKUP(B32,'CAS List'!$A$2:$E$861,4,FALSE),0)*1500</f>
        <v>0</v>
      </c>
      <c r="L32" s="59">
        <f t="shared" si="6"/>
        <v>0</v>
      </c>
      <c r="M32" s="61">
        <f>_xlfn.IFERROR((F32*(VLOOKUP(B32,'CAS List'!$A$2:$C$861,3,FALSE))*128),0)</f>
        <v>0</v>
      </c>
      <c r="N32" s="94">
        <f>_xlfn.IFERROR((H32/VLOOKUP(B32,'CAS List'!$A$2:$E$861,5,FALSE)*2.5),0)</f>
        <v>0</v>
      </c>
      <c r="O32" s="96">
        <f>_xlfn.IFERROR(((G32/VLOOKUP(B32,'CAS List'!$A$2:$E$861,4,FALSE))*25),0)</f>
        <v>0</v>
      </c>
      <c r="P32" s="21">
        <f t="shared" si="7"/>
        <v>0</v>
      </c>
      <c r="Q32" s="33"/>
      <c r="R32" s="33"/>
    </row>
    <row r="33" spans="1:18" ht="21.75" customHeight="1">
      <c r="A33" s="36" t="str">
        <f>_xlfn.IFERROR(VLOOKUP(B33,'CAS List 2'!$B$2:$C$861,2,FALSE)," ")</f>
        <v> </v>
      </c>
      <c r="B33" s="98"/>
      <c r="C33" s="99">
        <f>_xlfn.IFERROR((VLOOKUP(B33,'CAS List'!$A$2:$F$861,6,FALSE)),0)</f>
        <v>0</v>
      </c>
      <c r="D33" s="100"/>
      <c r="E33" s="100"/>
      <c r="F33" s="101">
        <f t="shared" si="4"/>
        <v>0</v>
      </c>
      <c r="G33" s="101">
        <f t="shared" si="5"/>
        <v>0</v>
      </c>
      <c r="H33" s="4">
        <f t="shared" si="3"/>
        <v>0</v>
      </c>
      <c r="I33" s="102">
        <f>_xlfn.IFERROR((F33*(VLOOKUP(B33,'CAS List'!$A$2:$C$861,3,FALSE))*7700),0)</f>
        <v>0</v>
      </c>
      <c r="J33" s="103">
        <f>_xlfn.IFERROR(H33/VLOOKUP(B33,'CAS List'!$A$2:$E$861,5,FALSE),0)*150</f>
        <v>0</v>
      </c>
      <c r="K33" s="104">
        <f>_xlfn.IFERROR(G33/VLOOKUP(B33,'CAS List'!$A$2:$E$861,4,FALSE),0)*1500</f>
        <v>0</v>
      </c>
      <c r="L33" s="59">
        <f t="shared" si="6"/>
        <v>0</v>
      </c>
      <c r="M33" s="61">
        <f>_xlfn.IFERROR((F33*(VLOOKUP(B33,'CAS List'!$A$2:$C$861,3,FALSE))*128),0)</f>
        <v>0</v>
      </c>
      <c r="N33" s="94">
        <f>_xlfn.IFERROR((H33/VLOOKUP(B33,'CAS List'!$A$2:$E$861,5,FALSE)*2.5),0)</f>
        <v>0</v>
      </c>
      <c r="O33" s="96">
        <f>_xlfn.IFERROR(((G33/VLOOKUP(B33,'CAS List'!$A$2:$E$861,4,FALSE))*25),0)</f>
        <v>0</v>
      </c>
      <c r="P33" s="21">
        <f t="shared" si="7"/>
        <v>0</v>
      </c>
      <c r="Q33" s="33"/>
      <c r="R33" s="33"/>
    </row>
    <row r="34" spans="1:18" ht="21.75" customHeight="1">
      <c r="A34" s="36" t="str">
        <f>_xlfn.IFERROR(VLOOKUP(B34,'CAS List 2'!$B$2:$C$861,2,FALSE)," ")</f>
        <v> </v>
      </c>
      <c r="B34" s="98"/>
      <c r="C34" s="99">
        <f>_xlfn.IFERROR((VLOOKUP(B34,'CAS List'!$A$2:$F$861,6,FALSE)),0)</f>
        <v>0</v>
      </c>
      <c r="D34" s="100"/>
      <c r="E34" s="100"/>
      <c r="F34" s="101">
        <f t="shared" si="4"/>
        <v>0</v>
      </c>
      <c r="G34" s="101">
        <f t="shared" si="5"/>
        <v>0</v>
      </c>
      <c r="H34" s="4">
        <f t="shared" si="3"/>
        <v>0</v>
      </c>
      <c r="I34" s="102">
        <f>_xlfn.IFERROR((F34*(VLOOKUP(B34,'CAS List'!$A$2:$C$861,3,FALSE))*7700),0)</f>
        <v>0</v>
      </c>
      <c r="J34" s="103">
        <f>_xlfn.IFERROR(H34/VLOOKUP(B34,'CAS List'!$A$2:$E$861,5,FALSE),0)*150</f>
        <v>0</v>
      </c>
      <c r="K34" s="104">
        <f>_xlfn.IFERROR(G34/VLOOKUP(B34,'CAS List'!$A$2:$E$861,4,FALSE),0)*1500</f>
        <v>0</v>
      </c>
      <c r="L34" s="59">
        <f t="shared" si="6"/>
        <v>0</v>
      </c>
      <c r="M34" s="61">
        <f>_xlfn.IFERROR((F34*(VLOOKUP(B34,'CAS List'!$A$2:$C$861,3,FALSE))*128),0)</f>
        <v>0</v>
      </c>
      <c r="N34" s="94">
        <f>_xlfn.IFERROR((H34/VLOOKUP(B34,'CAS List'!$A$2:$E$861,5,FALSE)*2.5),0)</f>
        <v>0</v>
      </c>
      <c r="O34" s="96">
        <f>_xlfn.IFERROR(((G34/VLOOKUP(B34,'CAS List'!$A$2:$E$861,4,FALSE))*25),0)</f>
        <v>0</v>
      </c>
      <c r="P34" s="21">
        <f t="shared" si="7"/>
        <v>0</v>
      </c>
      <c r="Q34" s="33"/>
      <c r="R34" s="33"/>
    </row>
    <row r="35" spans="1:18" ht="21.75" customHeight="1">
      <c r="A35" s="36" t="str">
        <f>_xlfn.IFERROR(VLOOKUP(B35,'CAS List 2'!$B$2:$C$861,2,FALSE)," ")</f>
        <v> </v>
      </c>
      <c r="B35" s="98"/>
      <c r="C35" s="99">
        <f>_xlfn.IFERROR((VLOOKUP(B35,'CAS List'!$A$2:$F$861,6,FALSE)),0)</f>
        <v>0</v>
      </c>
      <c r="D35" s="100"/>
      <c r="E35" s="100"/>
      <c r="F35" s="101">
        <f t="shared" si="4"/>
        <v>0</v>
      </c>
      <c r="G35" s="101">
        <f t="shared" si="5"/>
        <v>0</v>
      </c>
      <c r="H35" s="4">
        <f t="shared" si="3"/>
        <v>0</v>
      </c>
      <c r="I35" s="102">
        <f>_xlfn.IFERROR((F35*(VLOOKUP(B35,'CAS List'!$A$2:$C$861,3,FALSE))*7700),0)</f>
        <v>0</v>
      </c>
      <c r="J35" s="103">
        <f>_xlfn.IFERROR(H35/VLOOKUP(B35,'CAS List'!$A$2:$E$861,5,FALSE),0)*150</f>
        <v>0</v>
      </c>
      <c r="K35" s="104">
        <f>_xlfn.IFERROR(G35/VLOOKUP(B35,'CAS List'!$A$2:$E$861,4,FALSE),0)*1500</f>
        <v>0</v>
      </c>
      <c r="L35" s="59">
        <f t="shared" si="6"/>
        <v>0</v>
      </c>
      <c r="M35" s="61">
        <f>_xlfn.IFERROR((F35*(VLOOKUP(B35,'CAS List'!$A$2:$C$861,3,FALSE))*128),0)</f>
        <v>0</v>
      </c>
      <c r="N35" s="94">
        <f>_xlfn.IFERROR((H35/VLOOKUP(B35,'CAS List'!$A$2:$E$861,5,FALSE)*2.5),0)</f>
        <v>0</v>
      </c>
      <c r="O35" s="96">
        <f>_xlfn.IFERROR(((G35/VLOOKUP(B35,'CAS List'!$A$2:$E$861,4,FALSE))*25),0)</f>
        <v>0</v>
      </c>
      <c r="P35" s="21">
        <f t="shared" si="7"/>
        <v>0</v>
      </c>
      <c r="Q35" s="33"/>
      <c r="R35" s="33"/>
    </row>
    <row r="36" spans="1:18" ht="21.75" customHeight="1">
      <c r="A36" s="36" t="str">
        <f>_xlfn.IFERROR(VLOOKUP(B36,'CAS List 2'!$B$2:$C$861,2,FALSE)," ")</f>
        <v> </v>
      </c>
      <c r="B36" s="98"/>
      <c r="C36" s="99">
        <f>_xlfn.IFERROR((VLOOKUP(B36,'CAS List'!$A$2:$F$861,6,FALSE)),0)</f>
        <v>0</v>
      </c>
      <c r="D36" s="100"/>
      <c r="E36" s="100"/>
      <c r="F36" s="101">
        <f t="shared" si="4"/>
        <v>0</v>
      </c>
      <c r="G36" s="101">
        <f t="shared" si="5"/>
        <v>0</v>
      </c>
      <c r="H36" s="4">
        <f t="shared" si="3"/>
        <v>0</v>
      </c>
      <c r="I36" s="102">
        <f>_xlfn.IFERROR((F36*(VLOOKUP(B36,'CAS List'!$A$2:$C$861,3,FALSE))*7700),0)</f>
        <v>0</v>
      </c>
      <c r="J36" s="103">
        <f>_xlfn.IFERROR(H36/VLOOKUP(B36,'CAS List'!$A$2:$E$861,5,FALSE),0)*150</f>
        <v>0</v>
      </c>
      <c r="K36" s="104">
        <f>_xlfn.IFERROR(G36/VLOOKUP(B36,'CAS List'!$A$2:$E$861,4,FALSE),0)*1500</f>
        <v>0</v>
      </c>
      <c r="L36" s="59">
        <f t="shared" si="6"/>
        <v>0</v>
      </c>
      <c r="M36" s="61">
        <f>_xlfn.IFERROR((F36*(VLOOKUP(B36,'CAS List'!$A$2:$C$861,3,FALSE))*128),0)</f>
        <v>0</v>
      </c>
      <c r="N36" s="94">
        <f>_xlfn.IFERROR((H36/VLOOKUP(B36,'CAS List'!$A$2:$E$861,5,FALSE)*2.5),0)</f>
        <v>0</v>
      </c>
      <c r="O36" s="96">
        <f>_xlfn.IFERROR(((G36/VLOOKUP(B36,'CAS List'!$A$2:$E$861,4,FALSE))*25),0)</f>
        <v>0</v>
      </c>
      <c r="P36" s="21">
        <f t="shared" si="7"/>
        <v>0</v>
      </c>
      <c r="Q36" s="33"/>
      <c r="R36" s="33"/>
    </row>
    <row r="37" spans="1:18" ht="21.75" customHeight="1">
      <c r="A37" s="36" t="str">
        <f>_xlfn.IFERROR(VLOOKUP(B37,'CAS List 2'!$B$2:$C$861,2,FALSE)," ")</f>
        <v> </v>
      </c>
      <c r="B37" s="98"/>
      <c r="C37" s="99">
        <f>_xlfn.IFERROR((VLOOKUP(B37,'CAS List'!$A$2:$F$861,6,FALSE)),0)</f>
        <v>0</v>
      </c>
      <c r="D37" s="100"/>
      <c r="E37" s="100"/>
      <c r="F37" s="101">
        <f t="shared" si="4"/>
        <v>0</v>
      </c>
      <c r="G37" s="101">
        <f t="shared" si="5"/>
        <v>0</v>
      </c>
      <c r="H37" s="4">
        <f t="shared" si="3"/>
        <v>0</v>
      </c>
      <c r="I37" s="102">
        <f>_xlfn.IFERROR((F37*(VLOOKUP(B37,'CAS List'!$A$2:$C$861,3,FALSE))*7700),0)</f>
        <v>0</v>
      </c>
      <c r="J37" s="103">
        <f>_xlfn.IFERROR(H37/VLOOKUP(B37,'CAS List'!$A$2:$E$861,5,FALSE),0)*150</f>
        <v>0</v>
      </c>
      <c r="K37" s="104">
        <f>_xlfn.IFERROR(G37/VLOOKUP(B37,'CAS List'!$A$2:$E$861,4,FALSE),0)*1500</f>
        <v>0</v>
      </c>
      <c r="L37" s="59">
        <f t="shared" si="6"/>
        <v>0</v>
      </c>
      <c r="M37" s="61">
        <f>_xlfn.IFERROR((F37*(VLOOKUP(B37,'CAS List'!$A$2:$C$861,3,FALSE))*128),0)</f>
        <v>0</v>
      </c>
      <c r="N37" s="94">
        <f>_xlfn.IFERROR((H37/VLOOKUP(B37,'CAS List'!$A$2:$E$861,5,FALSE)*2.5),0)</f>
        <v>0</v>
      </c>
      <c r="O37" s="96">
        <f>_xlfn.IFERROR(((G37/VLOOKUP(B37,'CAS List'!$A$2:$E$861,4,FALSE))*25),0)</f>
        <v>0</v>
      </c>
      <c r="P37" s="21">
        <f t="shared" si="7"/>
        <v>0</v>
      </c>
      <c r="Q37" s="33"/>
      <c r="R37" s="33"/>
    </row>
    <row r="38" spans="1:18" ht="21.75" customHeight="1">
      <c r="A38" s="36" t="str">
        <f>_xlfn.IFERROR(VLOOKUP(B38,'CAS List 2'!$B$2:$C$861,2,FALSE)," ")</f>
        <v> </v>
      </c>
      <c r="B38" s="98"/>
      <c r="C38" s="99">
        <f>_xlfn.IFERROR((VLOOKUP(B38,'CAS List'!$A$2:$F$861,6,FALSE)),0)</f>
        <v>0</v>
      </c>
      <c r="D38" s="100"/>
      <c r="E38" s="100"/>
      <c r="F38" s="101">
        <f t="shared" si="4"/>
        <v>0</v>
      </c>
      <c r="G38" s="101">
        <f t="shared" si="5"/>
        <v>0</v>
      </c>
      <c r="H38" s="4">
        <f t="shared" si="3"/>
        <v>0</v>
      </c>
      <c r="I38" s="102">
        <f>_xlfn.IFERROR((F38*(VLOOKUP(B38,'CAS List'!$A$2:$C$861,3,FALSE))*7700),0)</f>
        <v>0</v>
      </c>
      <c r="J38" s="103">
        <f>_xlfn.IFERROR(H38/VLOOKUP(B38,'CAS List'!$A$2:$E$861,5,FALSE),0)*150</f>
        <v>0</v>
      </c>
      <c r="K38" s="104">
        <f>_xlfn.IFERROR(G38/VLOOKUP(B38,'CAS List'!$A$2:$E$861,4,FALSE),0)*1500</f>
        <v>0</v>
      </c>
      <c r="L38" s="59">
        <f t="shared" si="6"/>
        <v>0</v>
      </c>
      <c r="M38" s="61">
        <f>_xlfn.IFERROR((F38*(VLOOKUP(B38,'CAS List'!$A$2:$C$861,3,FALSE))*128),0)</f>
        <v>0</v>
      </c>
      <c r="N38" s="94">
        <f>_xlfn.IFERROR((H38/VLOOKUP(B38,'CAS List'!$A$2:$E$861,5,FALSE)*2.5),0)</f>
        <v>0</v>
      </c>
      <c r="O38" s="96">
        <f>_xlfn.IFERROR(((G38/VLOOKUP(B38,'CAS List'!$A$2:$E$861,4,FALSE))*25),0)</f>
        <v>0</v>
      </c>
      <c r="P38" s="21">
        <f t="shared" si="7"/>
        <v>0</v>
      </c>
      <c r="Q38" s="33"/>
      <c r="R38" s="33"/>
    </row>
    <row r="39" spans="1:18" ht="21.75" customHeight="1">
      <c r="A39" s="36" t="str">
        <f>_xlfn.IFERROR(VLOOKUP(B39,'CAS List 2'!$B$2:$C$861,2,FALSE)," ")</f>
        <v> </v>
      </c>
      <c r="B39" s="98"/>
      <c r="C39" s="99">
        <f>_xlfn.IFERROR((VLOOKUP(B39,'CAS List'!$A$2:$F$861,6,FALSE)),0)</f>
        <v>0</v>
      </c>
      <c r="D39" s="100"/>
      <c r="E39" s="100"/>
      <c r="F39" s="101">
        <f t="shared" si="4"/>
        <v>0</v>
      </c>
      <c r="G39" s="101">
        <f t="shared" si="5"/>
        <v>0</v>
      </c>
      <c r="H39" s="4">
        <f t="shared" si="3"/>
        <v>0</v>
      </c>
      <c r="I39" s="102">
        <f>_xlfn.IFERROR((F39*(VLOOKUP(B39,'CAS List'!$A$2:$C$861,3,FALSE))*7700),0)</f>
        <v>0</v>
      </c>
      <c r="J39" s="103">
        <f>_xlfn.IFERROR(H39/VLOOKUP(B39,'CAS List'!$A$2:$E$861,5,FALSE),0)*150</f>
        <v>0</v>
      </c>
      <c r="K39" s="104">
        <f>_xlfn.IFERROR(G39/VLOOKUP(B39,'CAS List'!$A$2:$E$861,4,FALSE),0)*1500</f>
        <v>0</v>
      </c>
      <c r="L39" s="59">
        <f t="shared" si="6"/>
        <v>0</v>
      </c>
      <c r="M39" s="61">
        <f>_xlfn.IFERROR((F39*(VLOOKUP(B39,'CAS List'!$A$2:$C$861,3,FALSE))*128),0)</f>
        <v>0</v>
      </c>
      <c r="N39" s="94">
        <f>_xlfn.IFERROR((H39/VLOOKUP(B39,'CAS List'!$A$2:$E$861,5,FALSE)*2.5),0)</f>
        <v>0</v>
      </c>
      <c r="O39" s="96">
        <f>_xlfn.IFERROR(((G39/VLOOKUP(B39,'CAS List'!$A$2:$E$861,4,FALSE))*25),0)</f>
        <v>0</v>
      </c>
      <c r="P39" s="21">
        <f t="shared" si="7"/>
        <v>0</v>
      </c>
      <c r="Q39" s="33"/>
      <c r="R39" s="33"/>
    </row>
    <row r="40" spans="1:18" ht="21.75" customHeight="1">
      <c r="A40" s="36" t="str">
        <f>_xlfn.IFERROR(VLOOKUP(B40,'CAS List 2'!$B$2:$C$861,2,FALSE)," ")</f>
        <v> </v>
      </c>
      <c r="B40" s="98"/>
      <c r="C40" s="99">
        <f>_xlfn.IFERROR((VLOOKUP(B40,'CAS List'!$A$2:$F$861,6,FALSE)),0)</f>
        <v>0</v>
      </c>
      <c r="D40" s="100"/>
      <c r="E40" s="100"/>
      <c r="F40" s="101">
        <f t="shared" si="4"/>
        <v>0</v>
      </c>
      <c r="G40" s="101">
        <f t="shared" si="5"/>
        <v>0</v>
      </c>
      <c r="H40" s="4">
        <f t="shared" si="3"/>
        <v>0</v>
      </c>
      <c r="I40" s="102">
        <f>_xlfn.IFERROR((F40*(VLOOKUP(B40,'CAS List'!$A$2:$C$861,3,FALSE))*7700),0)</f>
        <v>0</v>
      </c>
      <c r="J40" s="103">
        <f>_xlfn.IFERROR(H40/VLOOKUP(B40,'CAS List'!$A$2:$E$861,5,FALSE),0)*150</f>
        <v>0</v>
      </c>
      <c r="K40" s="104">
        <f>_xlfn.IFERROR(G40/VLOOKUP(B40,'CAS List'!$A$2:$E$861,4,FALSE),0)*1500</f>
        <v>0</v>
      </c>
      <c r="L40" s="59">
        <f t="shared" si="6"/>
        <v>0</v>
      </c>
      <c r="M40" s="61">
        <f>_xlfn.IFERROR((F40*(VLOOKUP(B40,'CAS List'!$A$2:$C$861,3,FALSE))*128),0)</f>
        <v>0</v>
      </c>
      <c r="N40" s="94">
        <f>_xlfn.IFERROR((H40/VLOOKUP(B40,'CAS List'!$A$2:$E$861,5,FALSE)*2.5),0)</f>
        <v>0</v>
      </c>
      <c r="O40" s="96">
        <f>_xlfn.IFERROR(((G40/VLOOKUP(B40,'CAS List'!$A$2:$E$861,4,FALSE))*25),0)</f>
        <v>0</v>
      </c>
      <c r="P40" s="21">
        <f t="shared" si="7"/>
        <v>0</v>
      </c>
      <c r="Q40" s="33"/>
      <c r="R40" s="33"/>
    </row>
    <row r="41" spans="1:18" ht="21.75" customHeight="1">
      <c r="A41" s="36" t="str">
        <f>_xlfn.IFERROR(VLOOKUP(B41,'CAS List 2'!$B$2:$C$861,2,FALSE)," ")</f>
        <v> </v>
      </c>
      <c r="B41" s="98"/>
      <c r="C41" s="99">
        <f>_xlfn.IFERROR((VLOOKUP(B41,'CAS List'!$A$2:$F$861,6,FALSE)),0)</f>
        <v>0</v>
      </c>
      <c r="D41" s="100"/>
      <c r="E41" s="100"/>
      <c r="F41" s="101">
        <f t="shared" si="4"/>
        <v>0</v>
      </c>
      <c r="G41" s="101">
        <f t="shared" si="5"/>
        <v>0</v>
      </c>
      <c r="H41" s="4">
        <f t="shared" si="3"/>
        <v>0</v>
      </c>
      <c r="I41" s="102">
        <f>_xlfn.IFERROR((F41*(VLOOKUP(B41,'CAS List'!$A$2:$C$861,3,FALSE))*7700),0)</f>
        <v>0</v>
      </c>
      <c r="J41" s="103">
        <f>_xlfn.IFERROR(H41/VLOOKUP(B41,'CAS List'!$A$2:$E$861,5,FALSE),0)*150</f>
        <v>0</v>
      </c>
      <c r="K41" s="104">
        <f>_xlfn.IFERROR(G41/VLOOKUP(B41,'CAS List'!$A$2:$E$861,4,FALSE),0)*1500</f>
        <v>0</v>
      </c>
      <c r="L41" s="59">
        <f t="shared" si="6"/>
        <v>0</v>
      </c>
      <c r="M41" s="61">
        <f>_xlfn.IFERROR((F41*(VLOOKUP(B41,'CAS List'!$A$2:$C$861,3,FALSE))*128),0)</f>
        <v>0</v>
      </c>
      <c r="N41" s="94">
        <f>_xlfn.IFERROR((H41/VLOOKUP(B41,'CAS List'!$A$2:$E$861,5,FALSE)*2.5),0)</f>
        <v>0</v>
      </c>
      <c r="O41" s="96">
        <f>_xlfn.IFERROR(((G41/VLOOKUP(B41,'CAS List'!$A$2:$E$861,4,FALSE))*25),0)</f>
        <v>0</v>
      </c>
      <c r="P41" s="21">
        <f t="shared" si="7"/>
        <v>0</v>
      </c>
      <c r="Q41" s="33"/>
      <c r="R41" s="33"/>
    </row>
    <row r="42" spans="1:18" ht="21.75" customHeight="1">
      <c r="A42" s="36" t="str">
        <f>_xlfn.IFERROR(VLOOKUP(B42,'CAS List 2'!$B$2:$C$861,2,FALSE)," ")</f>
        <v> </v>
      </c>
      <c r="B42" s="98"/>
      <c r="C42" s="99">
        <f>_xlfn.IFERROR((VLOOKUP(B42,'CAS List'!$A$2:$F$861,6,FALSE)),0)</f>
        <v>0</v>
      </c>
      <c r="D42" s="100"/>
      <c r="E42" s="100"/>
      <c r="F42" s="101">
        <f t="shared" si="4"/>
        <v>0</v>
      </c>
      <c r="G42" s="101">
        <f t="shared" si="5"/>
        <v>0</v>
      </c>
      <c r="H42" s="4">
        <f t="shared" si="3"/>
        <v>0</v>
      </c>
      <c r="I42" s="102">
        <f>_xlfn.IFERROR((F42*(VLOOKUP(B42,'CAS List'!$A$2:$C$861,3,FALSE))*7700),0)</f>
        <v>0</v>
      </c>
      <c r="J42" s="103">
        <f>_xlfn.IFERROR(H42/VLOOKUP(B42,'CAS List'!$A$2:$E$861,5,FALSE),0)*150</f>
        <v>0</v>
      </c>
      <c r="K42" s="104">
        <f>_xlfn.IFERROR(G42/VLOOKUP(B42,'CAS List'!$A$2:$E$861,4,FALSE),0)*1500</f>
        <v>0</v>
      </c>
      <c r="L42" s="59">
        <f t="shared" si="6"/>
        <v>0</v>
      </c>
      <c r="M42" s="61">
        <f>_xlfn.IFERROR((F42*(VLOOKUP(B42,'CAS List'!$A$2:$C$861,3,FALSE))*128),0)</f>
        <v>0</v>
      </c>
      <c r="N42" s="94">
        <f>_xlfn.IFERROR((H42/VLOOKUP(B42,'CAS List'!$A$2:$E$861,5,FALSE)*2.5),0)</f>
        <v>0</v>
      </c>
      <c r="O42" s="96">
        <f>_xlfn.IFERROR(((G42/VLOOKUP(B42,'CAS List'!$A$2:$E$861,4,FALSE))*25),0)</f>
        <v>0</v>
      </c>
      <c r="P42" s="21">
        <f t="shared" si="7"/>
        <v>0</v>
      </c>
      <c r="Q42" s="33"/>
      <c r="R42" s="33"/>
    </row>
    <row r="43" spans="1:18" ht="21.75" customHeight="1">
      <c r="A43" s="36" t="str">
        <f>_xlfn.IFERROR(VLOOKUP(B43,'CAS List 2'!$B$2:$C$861,2,FALSE)," ")</f>
        <v> </v>
      </c>
      <c r="B43" s="98"/>
      <c r="C43" s="99">
        <f>_xlfn.IFERROR((VLOOKUP(B43,'CAS List'!$A$2:$F$861,6,FALSE)),0)</f>
        <v>0</v>
      </c>
      <c r="D43" s="100"/>
      <c r="E43" s="100"/>
      <c r="F43" s="101">
        <f t="shared" si="4"/>
        <v>0</v>
      </c>
      <c r="G43" s="101">
        <f t="shared" si="5"/>
        <v>0</v>
      </c>
      <c r="H43" s="4">
        <f t="shared" si="3"/>
        <v>0</v>
      </c>
      <c r="I43" s="102">
        <f>_xlfn.IFERROR((F43*(VLOOKUP(B43,'CAS List'!$A$2:$C$861,3,FALSE))*7700),0)</f>
        <v>0</v>
      </c>
      <c r="J43" s="103">
        <f>_xlfn.IFERROR(H43/VLOOKUP(B43,'CAS List'!$A$2:$E$861,5,FALSE),0)*150</f>
        <v>0</v>
      </c>
      <c r="K43" s="104">
        <f>_xlfn.IFERROR(G43/VLOOKUP(B43,'CAS List'!$A$2:$E$861,4,FALSE),0)*1500</f>
        <v>0</v>
      </c>
      <c r="L43" s="59">
        <f t="shared" si="6"/>
        <v>0</v>
      </c>
      <c r="M43" s="61">
        <f>_xlfn.IFERROR((F43*(VLOOKUP(B43,'CAS List'!$A$2:$C$861,3,FALSE))*128),0)</f>
        <v>0</v>
      </c>
      <c r="N43" s="94">
        <f>_xlfn.IFERROR((H43/VLOOKUP(B43,'CAS List'!$A$2:$E$861,5,FALSE)*2.5),0)</f>
        <v>0</v>
      </c>
      <c r="O43" s="96">
        <f>_xlfn.IFERROR(((G43/VLOOKUP(B43,'CAS List'!$A$2:$E$861,4,FALSE))*25),0)</f>
        <v>0</v>
      </c>
      <c r="P43" s="21">
        <f t="shared" si="7"/>
        <v>0</v>
      </c>
      <c r="Q43" s="33"/>
      <c r="R43" s="33"/>
    </row>
    <row r="44" spans="1:18" ht="21.75" customHeight="1">
      <c r="A44" s="36" t="str">
        <f>_xlfn.IFERROR(VLOOKUP(B44,'CAS List 2'!$B$2:$C$861,2,FALSE)," ")</f>
        <v> </v>
      </c>
      <c r="B44" s="98"/>
      <c r="C44" s="99">
        <f>_xlfn.IFERROR((VLOOKUP(B44,'CAS List'!$A$2:$F$861,6,FALSE)),0)</f>
        <v>0</v>
      </c>
      <c r="D44" s="100"/>
      <c r="E44" s="100"/>
      <c r="F44" s="101">
        <f t="shared" si="4"/>
        <v>0</v>
      </c>
      <c r="G44" s="101">
        <f t="shared" si="5"/>
        <v>0</v>
      </c>
      <c r="H44" s="4">
        <f t="shared" si="3"/>
        <v>0</v>
      </c>
      <c r="I44" s="102">
        <f>_xlfn.IFERROR((F44*(VLOOKUP(B44,'CAS List'!$A$2:$C$861,3,FALSE))*7700),0)</f>
        <v>0</v>
      </c>
      <c r="J44" s="103">
        <f>_xlfn.IFERROR(H44/VLOOKUP(B44,'CAS List'!$A$2:$E$861,5,FALSE),0)*150</f>
        <v>0</v>
      </c>
      <c r="K44" s="104">
        <f>_xlfn.IFERROR(G44/VLOOKUP(B44,'CAS List'!$A$2:$E$861,4,FALSE),0)*1500</f>
        <v>0</v>
      </c>
      <c r="L44" s="59">
        <f t="shared" si="6"/>
        <v>0</v>
      </c>
      <c r="M44" s="61">
        <f>_xlfn.IFERROR((F44*(VLOOKUP(B44,'CAS List'!$A$2:$C$861,3,FALSE))*128),0)</f>
        <v>0</v>
      </c>
      <c r="N44" s="94">
        <f>_xlfn.IFERROR((H44/VLOOKUP(B44,'CAS List'!$A$2:$E$861,5,FALSE)*2.5),0)</f>
        <v>0</v>
      </c>
      <c r="O44" s="96">
        <f>_xlfn.IFERROR(((G44/VLOOKUP(B44,'CAS List'!$A$2:$E$861,4,FALSE))*25),0)</f>
        <v>0</v>
      </c>
      <c r="P44" s="21">
        <f t="shared" si="7"/>
        <v>0</v>
      </c>
      <c r="Q44" s="33"/>
      <c r="R44" s="33"/>
    </row>
    <row r="45" spans="1:18" ht="21.75" customHeight="1">
      <c r="A45" s="36" t="str">
        <f>_xlfn.IFERROR(VLOOKUP(B45,'CAS List 2'!$B$2:$C$861,2,FALSE)," ")</f>
        <v> </v>
      </c>
      <c r="B45" s="98"/>
      <c r="C45" s="99">
        <f>_xlfn.IFERROR((VLOOKUP(B45,'CAS List'!$A$2:$F$861,6,FALSE)),0)</f>
        <v>0</v>
      </c>
      <c r="D45" s="100"/>
      <c r="E45" s="100"/>
      <c r="F45" s="101">
        <f t="shared" si="4"/>
        <v>0</v>
      </c>
      <c r="G45" s="101">
        <f t="shared" si="5"/>
        <v>0</v>
      </c>
      <c r="H45" s="4">
        <f t="shared" si="3"/>
        <v>0</v>
      </c>
      <c r="I45" s="102">
        <f>_xlfn.IFERROR((F45*(VLOOKUP(B45,'CAS List'!$A$2:$C$861,3,FALSE))*7700),0)</f>
        <v>0</v>
      </c>
      <c r="J45" s="103">
        <f>_xlfn.IFERROR(H45/VLOOKUP(B45,'CAS List'!$A$2:$E$861,5,FALSE),0)*150</f>
        <v>0</v>
      </c>
      <c r="K45" s="104">
        <f>_xlfn.IFERROR(G45/VLOOKUP(B45,'CAS List'!$A$2:$E$861,4,FALSE),0)*1500</f>
        <v>0</v>
      </c>
      <c r="L45" s="59">
        <f t="shared" si="6"/>
        <v>0</v>
      </c>
      <c r="M45" s="61">
        <f>_xlfn.IFERROR((F45*(VLOOKUP(B45,'CAS List'!$A$2:$C$861,3,FALSE))*128),0)</f>
        <v>0</v>
      </c>
      <c r="N45" s="94">
        <f>_xlfn.IFERROR((H45/VLOOKUP(B45,'CAS List'!$A$2:$E$861,5,FALSE)*2.5),0)</f>
        <v>0</v>
      </c>
      <c r="O45" s="96">
        <f>_xlfn.IFERROR(((G45/VLOOKUP(B45,'CAS List'!$A$2:$E$861,4,FALSE))*25),0)</f>
        <v>0</v>
      </c>
      <c r="P45" s="21">
        <f t="shared" si="7"/>
        <v>0</v>
      </c>
      <c r="Q45" s="33"/>
      <c r="R45" s="33"/>
    </row>
    <row r="46" spans="1:18" ht="21.75" customHeight="1">
      <c r="A46" s="36" t="str">
        <f>_xlfn.IFERROR(VLOOKUP(B46,'CAS List 2'!$B$2:$C$861,2,FALSE)," ")</f>
        <v> </v>
      </c>
      <c r="B46" s="98"/>
      <c r="C46" s="99">
        <f>_xlfn.IFERROR((VLOOKUP(B46,'CAS List'!$A$2:$F$861,6,FALSE)),0)</f>
        <v>0</v>
      </c>
      <c r="D46" s="100"/>
      <c r="E46" s="100"/>
      <c r="F46" s="101">
        <f t="shared" si="4"/>
        <v>0</v>
      </c>
      <c r="G46" s="101">
        <f t="shared" si="5"/>
        <v>0</v>
      </c>
      <c r="H46" s="4">
        <f t="shared" si="3"/>
        <v>0</v>
      </c>
      <c r="I46" s="102">
        <f>_xlfn.IFERROR((F46*(VLOOKUP(B46,'CAS List'!$A$2:$C$861,3,FALSE))*7700),0)</f>
        <v>0</v>
      </c>
      <c r="J46" s="103">
        <f>_xlfn.IFERROR(H46/VLOOKUP(B46,'CAS List'!$A$2:$E$861,5,FALSE),0)*150</f>
        <v>0</v>
      </c>
      <c r="K46" s="104">
        <f>_xlfn.IFERROR(G46/VLOOKUP(B46,'CAS List'!$A$2:$E$861,4,FALSE),0)*1500</f>
        <v>0</v>
      </c>
      <c r="L46" s="59">
        <f t="shared" si="6"/>
        <v>0</v>
      </c>
      <c r="M46" s="61">
        <f>_xlfn.IFERROR((F46*(VLOOKUP(B46,'CAS List'!$A$2:$C$861,3,FALSE))*128),0)</f>
        <v>0</v>
      </c>
      <c r="N46" s="94">
        <f>_xlfn.IFERROR((H46/VLOOKUP(B46,'CAS List'!$A$2:$E$861,5,FALSE)*2.5),0)</f>
        <v>0</v>
      </c>
      <c r="O46" s="96">
        <f>_xlfn.IFERROR(((G46/VLOOKUP(B46,'CAS List'!$A$2:$E$861,4,FALSE))*25),0)</f>
        <v>0</v>
      </c>
      <c r="P46" s="21">
        <f t="shared" si="7"/>
        <v>0</v>
      </c>
      <c r="Q46" s="33"/>
      <c r="R46" s="33"/>
    </row>
    <row r="47" spans="1:18" ht="21.75" customHeight="1">
      <c r="A47" s="36" t="str">
        <f>_xlfn.IFERROR(VLOOKUP(B47,'CAS List 2'!$B$2:$C$861,2,FALSE)," ")</f>
        <v> </v>
      </c>
      <c r="B47" s="98"/>
      <c r="C47" s="99">
        <f>_xlfn.IFERROR((VLOOKUP(B47,'CAS List'!$A$2:$F$861,6,FALSE)),0)</f>
        <v>0</v>
      </c>
      <c r="D47" s="100"/>
      <c r="E47" s="100"/>
      <c r="F47" s="101">
        <f t="shared" si="4"/>
        <v>0</v>
      </c>
      <c r="G47" s="101">
        <f t="shared" si="5"/>
        <v>0</v>
      </c>
      <c r="H47" s="4">
        <f t="shared" si="3"/>
        <v>0</v>
      </c>
      <c r="I47" s="102">
        <f>_xlfn.IFERROR((F47*(VLOOKUP(B47,'CAS List'!$A$2:$C$861,3,FALSE))*7700),0)</f>
        <v>0</v>
      </c>
      <c r="J47" s="103">
        <f>_xlfn.IFERROR(H47/VLOOKUP(B47,'CAS List'!$A$2:$E$861,5,FALSE),0)*150</f>
        <v>0</v>
      </c>
      <c r="K47" s="104">
        <f>_xlfn.IFERROR(G47/VLOOKUP(B47,'CAS List'!$A$2:$E$861,4,FALSE),0)*1500</f>
        <v>0</v>
      </c>
      <c r="L47" s="59">
        <f t="shared" si="6"/>
        <v>0</v>
      </c>
      <c r="M47" s="61">
        <f>_xlfn.IFERROR((F47*(VLOOKUP(B47,'CAS List'!$A$2:$C$861,3,FALSE))*128),0)</f>
        <v>0</v>
      </c>
      <c r="N47" s="94">
        <f>_xlfn.IFERROR((H47/VLOOKUP(B47,'CAS List'!$A$2:$E$861,5,FALSE)*2.5),0)</f>
        <v>0</v>
      </c>
      <c r="O47" s="96">
        <f>_xlfn.IFERROR(((G47/VLOOKUP(B47,'CAS List'!$A$2:$E$861,4,FALSE))*25),0)</f>
        <v>0</v>
      </c>
      <c r="P47" s="21">
        <f t="shared" si="7"/>
        <v>0</v>
      </c>
      <c r="Q47" s="33"/>
      <c r="R47" s="33"/>
    </row>
    <row r="48" spans="1:18" ht="21.75" customHeight="1">
      <c r="A48" s="36" t="str">
        <f>_xlfn.IFERROR(VLOOKUP(B48,'CAS List 2'!$B$2:$C$861,2,FALSE)," ")</f>
        <v> </v>
      </c>
      <c r="B48" s="98"/>
      <c r="C48" s="99">
        <f>_xlfn.IFERROR((VLOOKUP(B48,'CAS List'!$A$2:$F$861,6,FALSE)),0)</f>
        <v>0</v>
      </c>
      <c r="D48" s="100"/>
      <c r="E48" s="100"/>
      <c r="F48" s="101">
        <f t="shared" si="4"/>
        <v>0</v>
      </c>
      <c r="G48" s="101">
        <f t="shared" si="5"/>
        <v>0</v>
      </c>
      <c r="H48" s="4">
        <f t="shared" si="3"/>
        <v>0</v>
      </c>
      <c r="I48" s="102">
        <f>_xlfn.IFERROR((F48*(VLOOKUP(B48,'CAS List'!$A$2:$C$861,3,FALSE))*7700),0)</f>
        <v>0</v>
      </c>
      <c r="J48" s="103">
        <f>_xlfn.IFERROR(H48/VLOOKUP(B48,'CAS List'!$A$2:$E$861,5,FALSE),0)*150</f>
        <v>0</v>
      </c>
      <c r="K48" s="104">
        <f>_xlfn.IFERROR(G48/VLOOKUP(B48,'CAS List'!$A$2:$E$861,4,FALSE),0)*1500</f>
        <v>0</v>
      </c>
      <c r="L48" s="59">
        <f t="shared" si="6"/>
        <v>0</v>
      </c>
      <c r="M48" s="61">
        <f>_xlfn.IFERROR((F48*(VLOOKUP(B48,'CAS List'!$A$2:$C$861,3,FALSE))*128),0)</f>
        <v>0</v>
      </c>
      <c r="N48" s="94">
        <f>_xlfn.IFERROR((H48/VLOOKUP(B48,'CAS List'!$A$2:$E$861,5,FALSE)*2.5),0)</f>
        <v>0</v>
      </c>
      <c r="O48" s="96">
        <f>_xlfn.IFERROR(((G48/VLOOKUP(B48,'CAS List'!$A$2:$E$861,4,FALSE))*25),0)</f>
        <v>0</v>
      </c>
      <c r="P48" s="21">
        <f t="shared" si="7"/>
        <v>0</v>
      </c>
      <c r="Q48" s="33"/>
      <c r="R48" s="33"/>
    </row>
    <row r="49" spans="1:18" ht="21.75" customHeight="1">
      <c r="A49" s="36" t="str">
        <f>_xlfn.IFERROR(VLOOKUP(B49,'CAS List 2'!$B$2:$C$861,2,FALSE)," ")</f>
        <v> </v>
      </c>
      <c r="B49" s="98"/>
      <c r="C49" s="99">
        <f>_xlfn.IFERROR((VLOOKUP(B49,'CAS List'!$A$2:$F$861,6,FALSE)),0)</f>
        <v>0</v>
      </c>
      <c r="D49" s="100"/>
      <c r="E49" s="100"/>
      <c r="F49" s="101">
        <f t="shared" si="4"/>
        <v>0</v>
      </c>
      <c r="G49" s="101">
        <f t="shared" si="5"/>
        <v>0</v>
      </c>
      <c r="H49" s="4">
        <f t="shared" si="3"/>
        <v>0</v>
      </c>
      <c r="I49" s="102">
        <f>_xlfn.IFERROR((F49*(VLOOKUP(B49,'CAS List'!$A$2:$C$861,3,FALSE))*7700),0)</f>
        <v>0</v>
      </c>
      <c r="J49" s="103">
        <f>_xlfn.IFERROR(H49/VLOOKUP(B49,'CAS List'!$A$2:$E$861,5,FALSE),0)*150</f>
        <v>0</v>
      </c>
      <c r="K49" s="104">
        <f>_xlfn.IFERROR(G49/VLOOKUP(B49,'CAS List'!$A$2:$E$861,4,FALSE),0)*1500</f>
        <v>0</v>
      </c>
      <c r="L49" s="59">
        <f t="shared" si="6"/>
        <v>0</v>
      </c>
      <c r="M49" s="61">
        <f>_xlfn.IFERROR((F49*(VLOOKUP(B49,'CAS List'!$A$2:$C$861,3,FALSE))*128),0)</f>
        <v>0</v>
      </c>
      <c r="N49" s="94">
        <f>_xlfn.IFERROR((H49/VLOOKUP(B49,'CAS List'!$A$2:$E$861,5,FALSE)*2.5),0)</f>
        <v>0</v>
      </c>
      <c r="O49" s="96">
        <f>_xlfn.IFERROR(((G49/VLOOKUP(B49,'CAS List'!$A$2:$E$861,4,FALSE))*25),0)</f>
        <v>0</v>
      </c>
      <c r="P49" s="21">
        <f t="shared" si="7"/>
        <v>0</v>
      </c>
      <c r="Q49" s="33"/>
      <c r="R49" s="33"/>
    </row>
    <row r="50" spans="1:18" ht="21.75" customHeight="1">
      <c r="A50" s="36" t="str">
        <f>_xlfn.IFERROR(VLOOKUP(B50,'CAS List 2'!$B$2:$C$861,2,FALSE)," ")</f>
        <v> </v>
      </c>
      <c r="B50" s="98"/>
      <c r="C50" s="99">
        <f>_xlfn.IFERROR((VLOOKUP(B50,'CAS List'!$A$2:$F$861,6,FALSE)),0)</f>
        <v>0</v>
      </c>
      <c r="D50" s="100"/>
      <c r="E50" s="100"/>
      <c r="F50" s="101">
        <f t="shared" si="4"/>
        <v>0</v>
      </c>
      <c r="G50" s="101">
        <f t="shared" si="5"/>
        <v>0</v>
      </c>
      <c r="H50" s="4">
        <f t="shared" si="3"/>
        <v>0</v>
      </c>
      <c r="I50" s="102">
        <f>_xlfn.IFERROR((F50*(VLOOKUP(B50,'CAS List'!$A$2:$C$861,3,FALSE))*7700),0)</f>
        <v>0</v>
      </c>
      <c r="J50" s="103">
        <f>_xlfn.IFERROR(H50/VLOOKUP(B50,'CAS List'!$A$2:$E$861,5,FALSE),0)*150</f>
        <v>0</v>
      </c>
      <c r="K50" s="104">
        <f>_xlfn.IFERROR(G50/VLOOKUP(B50,'CAS List'!$A$2:$E$861,4,FALSE),0)*1500</f>
        <v>0</v>
      </c>
      <c r="L50" s="59">
        <f t="shared" si="6"/>
        <v>0</v>
      </c>
      <c r="M50" s="61">
        <f>_xlfn.IFERROR((F50*(VLOOKUP(B50,'CAS List'!$A$2:$C$861,3,FALSE))*128),0)</f>
        <v>0</v>
      </c>
      <c r="N50" s="94">
        <f>_xlfn.IFERROR((H50/VLOOKUP(B50,'CAS List'!$A$2:$E$861,5,FALSE)*2.5),0)</f>
        <v>0</v>
      </c>
      <c r="O50" s="96">
        <f>_xlfn.IFERROR(((G50/VLOOKUP(B50,'CAS List'!$A$2:$E$861,4,FALSE))*25),0)</f>
        <v>0</v>
      </c>
      <c r="P50" s="21">
        <f t="shared" si="7"/>
        <v>0</v>
      </c>
      <c r="Q50" s="33"/>
      <c r="R50" s="33"/>
    </row>
    <row r="51" spans="1:18" ht="21.75" customHeight="1">
      <c r="A51" s="36" t="str">
        <f>_xlfn.IFERROR(VLOOKUP(B51,'CAS List 2'!$B$2:$C$861,2,FALSE)," ")</f>
        <v> </v>
      </c>
      <c r="B51" s="98"/>
      <c r="C51" s="99">
        <f>_xlfn.IFERROR((VLOOKUP(B51,'CAS List'!$A$2:$F$861,6,FALSE)),0)</f>
        <v>0</v>
      </c>
      <c r="D51" s="100"/>
      <c r="E51" s="100"/>
      <c r="F51" s="101">
        <f t="shared" si="4"/>
        <v>0</v>
      </c>
      <c r="G51" s="101">
        <f t="shared" si="5"/>
        <v>0</v>
      </c>
      <c r="H51" s="4">
        <f t="shared" si="3"/>
        <v>0</v>
      </c>
      <c r="I51" s="102">
        <f>_xlfn.IFERROR((F51*(VLOOKUP(B51,'CAS List'!$A$2:$C$861,3,FALSE))*7700),0)</f>
        <v>0</v>
      </c>
      <c r="J51" s="103">
        <f>_xlfn.IFERROR(H51/VLOOKUP(B51,'CAS List'!$A$2:$E$861,5,FALSE),0)*150</f>
        <v>0</v>
      </c>
      <c r="K51" s="104">
        <f>_xlfn.IFERROR(G51/VLOOKUP(B51,'CAS List'!$A$2:$E$861,4,FALSE),0)*1500</f>
        <v>0</v>
      </c>
      <c r="L51" s="59">
        <f t="shared" si="6"/>
        <v>0</v>
      </c>
      <c r="M51" s="61">
        <f>_xlfn.IFERROR((F51*(VLOOKUP(B51,'CAS List'!$A$2:$C$861,3,FALSE))*128),0)</f>
        <v>0</v>
      </c>
      <c r="N51" s="94">
        <f>_xlfn.IFERROR((H51/VLOOKUP(B51,'CAS List'!$A$2:$E$861,5,FALSE)*2.5),0)</f>
        <v>0</v>
      </c>
      <c r="O51" s="96">
        <f>_xlfn.IFERROR(((G51/VLOOKUP(B51,'CAS List'!$A$2:$E$861,4,FALSE))*25),0)</f>
        <v>0</v>
      </c>
      <c r="P51" s="21">
        <f t="shared" si="7"/>
        <v>0</v>
      </c>
      <c r="Q51" s="33"/>
      <c r="R51" s="33"/>
    </row>
    <row r="52" spans="1:18" ht="21.75" customHeight="1">
      <c r="A52" s="36" t="str">
        <f>_xlfn.IFERROR(VLOOKUP(B52,'CAS List 2'!$B$2:$C$861,2,FALSE)," ")</f>
        <v> </v>
      </c>
      <c r="B52" s="98"/>
      <c r="C52" s="99">
        <f>_xlfn.IFERROR((VLOOKUP(B52,'CAS List'!$A$2:$F$861,6,FALSE)),0)</f>
        <v>0</v>
      </c>
      <c r="D52" s="100"/>
      <c r="E52" s="100"/>
      <c r="F52" s="101">
        <f t="shared" si="4"/>
        <v>0</v>
      </c>
      <c r="G52" s="101">
        <f t="shared" si="5"/>
        <v>0</v>
      </c>
      <c r="H52" s="4">
        <f t="shared" si="3"/>
        <v>0</v>
      </c>
      <c r="I52" s="102">
        <f>_xlfn.IFERROR((F52*(VLOOKUP(B52,'CAS List'!$A$2:$C$861,3,FALSE))*7700),0)</f>
        <v>0</v>
      </c>
      <c r="J52" s="103">
        <f>_xlfn.IFERROR(H52/VLOOKUP(B52,'CAS List'!$A$2:$E$861,5,FALSE),0)*150</f>
        <v>0</v>
      </c>
      <c r="K52" s="104">
        <f>_xlfn.IFERROR(G52/VLOOKUP(B52,'CAS List'!$A$2:$E$861,4,FALSE),0)*1500</f>
        <v>0</v>
      </c>
      <c r="L52" s="59">
        <f t="shared" si="6"/>
        <v>0</v>
      </c>
      <c r="M52" s="61">
        <f>_xlfn.IFERROR((F52*(VLOOKUP(B52,'CAS List'!$A$2:$C$861,3,FALSE))*128),0)</f>
        <v>0</v>
      </c>
      <c r="N52" s="94">
        <f>_xlfn.IFERROR((H52/VLOOKUP(B52,'CAS List'!$A$2:$E$861,5,FALSE)*2.5),0)</f>
        <v>0</v>
      </c>
      <c r="O52" s="96">
        <f>_xlfn.IFERROR(((G52/VLOOKUP(B52,'CAS List'!$A$2:$E$861,4,FALSE))*25),0)</f>
        <v>0</v>
      </c>
      <c r="P52" s="21">
        <f t="shared" si="7"/>
        <v>0</v>
      </c>
      <c r="Q52" s="33"/>
      <c r="R52" s="33"/>
    </row>
    <row r="53" spans="1:18" ht="21.75" customHeight="1">
      <c r="A53" s="36" t="str">
        <f>_xlfn.IFERROR(VLOOKUP(B53,'CAS List 2'!$B$2:$C$861,2,FALSE)," ")</f>
        <v> </v>
      </c>
      <c r="B53" s="98"/>
      <c r="C53" s="99">
        <f>_xlfn.IFERROR((VLOOKUP(B53,'CAS List'!$A$2:$F$861,6,FALSE)),0)</f>
        <v>0</v>
      </c>
      <c r="D53" s="100"/>
      <c r="E53" s="100"/>
      <c r="F53" s="101">
        <f t="shared" si="4"/>
        <v>0</v>
      </c>
      <c r="G53" s="101">
        <f t="shared" si="5"/>
        <v>0</v>
      </c>
      <c r="H53" s="4">
        <f t="shared" si="3"/>
        <v>0</v>
      </c>
      <c r="I53" s="102">
        <f>_xlfn.IFERROR((F53*(VLOOKUP(B53,'CAS List'!$A$2:$C$861,3,FALSE))*7700),0)</f>
        <v>0</v>
      </c>
      <c r="J53" s="103">
        <f>_xlfn.IFERROR(H53/VLOOKUP(B53,'CAS List'!$A$2:$E$861,5,FALSE),0)*150</f>
        <v>0</v>
      </c>
      <c r="K53" s="104">
        <f>_xlfn.IFERROR(G53/VLOOKUP(B53,'CAS List'!$A$2:$E$861,4,FALSE),0)*1500</f>
        <v>0</v>
      </c>
      <c r="L53" s="59">
        <f t="shared" si="6"/>
        <v>0</v>
      </c>
      <c r="M53" s="61">
        <f>_xlfn.IFERROR((F53*(VLOOKUP(B53,'CAS List'!$A$2:$C$861,3,FALSE))*128),0)</f>
        <v>0</v>
      </c>
      <c r="N53" s="94">
        <f>_xlfn.IFERROR((H53/VLOOKUP(B53,'CAS List'!$A$2:$E$861,5,FALSE)*2.5),0)</f>
        <v>0</v>
      </c>
      <c r="O53" s="96">
        <f>_xlfn.IFERROR(((G53/VLOOKUP(B53,'CAS List'!$A$2:$E$861,4,FALSE))*25),0)</f>
        <v>0</v>
      </c>
      <c r="P53" s="21">
        <f t="shared" si="7"/>
        <v>0</v>
      </c>
      <c r="Q53" s="33"/>
      <c r="R53" s="33"/>
    </row>
    <row r="54" spans="1:18" ht="21.75" customHeight="1">
      <c r="A54" s="36" t="str">
        <f>_xlfn.IFERROR(VLOOKUP(B54,'CAS List 2'!$B$2:$C$861,2,FALSE)," ")</f>
        <v> </v>
      </c>
      <c r="B54" s="98"/>
      <c r="C54" s="99">
        <f>_xlfn.IFERROR((VLOOKUP(B54,'CAS List'!$A$2:$F$861,6,FALSE)),0)</f>
        <v>0</v>
      </c>
      <c r="D54" s="100"/>
      <c r="E54" s="100"/>
      <c r="F54" s="101">
        <f t="shared" si="4"/>
        <v>0</v>
      </c>
      <c r="G54" s="101">
        <f t="shared" si="5"/>
        <v>0</v>
      </c>
      <c r="H54" s="4">
        <f t="shared" si="3"/>
        <v>0</v>
      </c>
      <c r="I54" s="102">
        <f>_xlfn.IFERROR((F54*(VLOOKUP(B54,'CAS List'!$A$2:$C$861,3,FALSE))*7700),0)</f>
        <v>0</v>
      </c>
      <c r="J54" s="103">
        <f>_xlfn.IFERROR(H54/VLOOKUP(B54,'CAS List'!$A$2:$E$861,5,FALSE),0)*150</f>
        <v>0</v>
      </c>
      <c r="K54" s="104">
        <f>_xlfn.IFERROR(G54/VLOOKUP(B54,'CAS List'!$A$2:$E$861,4,FALSE),0)*1500</f>
        <v>0</v>
      </c>
      <c r="L54" s="59">
        <f t="shared" si="6"/>
        <v>0</v>
      </c>
      <c r="M54" s="61">
        <f>_xlfn.IFERROR((F54*(VLOOKUP(B54,'CAS List'!$A$2:$C$861,3,FALSE))*128),0)</f>
        <v>0</v>
      </c>
      <c r="N54" s="94">
        <f>_xlfn.IFERROR((H54/VLOOKUP(B54,'CAS List'!$A$2:$E$861,5,FALSE)*2.5),0)</f>
        <v>0</v>
      </c>
      <c r="O54" s="96">
        <f>_xlfn.IFERROR(((G54/VLOOKUP(B54,'CAS List'!$A$2:$E$861,4,FALSE))*25),0)</f>
        <v>0</v>
      </c>
      <c r="P54" s="21">
        <f t="shared" si="7"/>
        <v>0</v>
      </c>
      <c r="Q54" s="33"/>
      <c r="R54" s="33"/>
    </row>
    <row r="55" spans="1:18" ht="21.75" customHeight="1">
      <c r="A55" s="36" t="str">
        <f>_xlfn.IFERROR(VLOOKUP(B55,'CAS List 2'!$B$2:$C$861,2,FALSE)," ")</f>
        <v> </v>
      </c>
      <c r="B55" s="98"/>
      <c r="C55" s="99">
        <f>_xlfn.IFERROR((VLOOKUP(B55,'CAS List'!$A$2:$F$861,6,FALSE)),0)</f>
        <v>0</v>
      </c>
      <c r="D55" s="100"/>
      <c r="E55" s="100"/>
      <c r="F55" s="101">
        <f t="shared" si="4"/>
        <v>0</v>
      </c>
      <c r="G55" s="101">
        <f t="shared" si="5"/>
        <v>0</v>
      </c>
      <c r="H55" s="4">
        <f t="shared" si="3"/>
        <v>0</v>
      </c>
      <c r="I55" s="102">
        <f>_xlfn.IFERROR((F55*(VLOOKUP(B55,'CAS List'!$A$2:$C$861,3,FALSE))*7700),0)</f>
        <v>0</v>
      </c>
      <c r="J55" s="103">
        <f>_xlfn.IFERROR(H55/VLOOKUP(B55,'CAS List'!$A$2:$E$861,5,FALSE),0)*150</f>
        <v>0</v>
      </c>
      <c r="K55" s="104">
        <f>_xlfn.IFERROR(G55/VLOOKUP(B55,'CAS List'!$A$2:$E$861,4,FALSE),0)*1500</f>
        <v>0</v>
      </c>
      <c r="L55" s="59">
        <f t="shared" si="6"/>
        <v>0</v>
      </c>
      <c r="M55" s="61">
        <f>_xlfn.IFERROR((F55*(VLOOKUP(B55,'CAS List'!$A$2:$C$861,3,FALSE))*128),0)</f>
        <v>0</v>
      </c>
      <c r="N55" s="94">
        <f>_xlfn.IFERROR((H55/VLOOKUP(B55,'CAS List'!$A$2:$E$861,5,FALSE)*2.5),0)</f>
        <v>0</v>
      </c>
      <c r="O55" s="96">
        <f>_xlfn.IFERROR(((G55/VLOOKUP(B55,'CAS List'!$A$2:$E$861,4,FALSE))*25),0)</f>
        <v>0</v>
      </c>
      <c r="P55" s="21">
        <f t="shared" si="7"/>
        <v>0</v>
      </c>
      <c r="Q55" s="33"/>
      <c r="R55" s="33"/>
    </row>
    <row r="56" spans="1:18" ht="21.75" customHeight="1">
      <c r="A56" s="36" t="str">
        <f>_xlfn.IFERROR(VLOOKUP(B56,'CAS List 2'!$B$2:$C$861,2,FALSE)," ")</f>
        <v> </v>
      </c>
      <c r="B56" s="98"/>
      <c r="C56" s="99">
        <f>_xlfn.IFERROR((VLOOKUP(B56,'CAS List'!$A$2:$F$861,6,FALSE)),0)</f>
        <v>0</v>
      </c>
      <c r="D56" s="100"/>
      <c r="E56" s="100"/>
      <c r="F56" s="101">
        <f t="shared" si="4"/>
        <v>0</v>
      </c>
      <c r="G56" s="101">
        <f t="shared" si="5"/>
        <v>0</v>
      </c>
      <c r="H56" s="4">
        <f t="shared" si="3"/>
        <v>0</v>
      </c>
      <c r="I56" s="102">
        <f>_xlfn.IFERROR((F56*(VLOOKUP(B56,'CAS List'!$A$2:$C$861,3,FALSE))*7700),0)</f>
        <v>0</v>
      </c>
      <c r="J56" s="103">
        <f>_xlfn.IFERROR(H56/VLOOKUP(B56,'CAS List'!$A$2:$E$861,5,FALSE),0)*150</f>
        <v>0</v>
      </c>
      <c r="K56" s="104">
        <f>_xlfn.IFERROR(G56/VLOOKUP(B56,'CAS List'!$A$2:$E$861,4,FALSE),0)*1500</f>
        <v>0</v>
      </c>
      <c r="L56" s="59">
        <f t="shared" si="6"/>
        <v>0</v>
      </c>
      <c r="M56" s="61">
        <f>_xlfn.IFERROR((F56*(VLOOKUP(B56,'CAS List'!$A$2:$C$861,3,FALSE))*128),0)</f>
        <v>0</v>
      </c>
      <c r="N56" s="94">
        <f>_xlfn.IFERROR((H56/VLOOKUP(B56,'CAS List'!$A$2:$E$861,5,FALSE)*2.5),0)</f>
        <v>0</v>
      </c>
      <c r="O56" s="96">
        <f>_xlfn.IFERROR(((G56/VLOOKUP(B56,'CAS List'!$A$2:$E$861,4,FALSE))*25),0)</f>
        <v>0</v>
      </c>
      <c r="P56" s="21">
        <f t="shared" si="7"/>
        <v>0</v>
      </c>
      <c r="Q56" s="33"/>
      <c r="R56" s="33"/>
    </row>
    <row r="57" spans="1:18" ht="21.75" customHeight="1">
      <c r="A57" s="36" t="str">
        <f>_xlfn.IFERROR(VLOOKUP(B57,'CAS List 2'!$B$2:$C$861,2,FALSE)," ")</f>
        <v> </v>
      </c>
      <c r="B57" s="98"/>
      <c r="C57" s="99">
        <f>_xlfn.IFERROR((VLOOKUP(B57,'CAS List'!$A$2:$F$861,6,FALSE)),0)</f>
        <v>0</v>
      </c>
      <c r="D57" s="100"/>
      <c r="E57" s="100"/>
      <c r="F57" s="101">
        <f t="shared" si="4"/>
        <v>0</v>
      </c>
      <c r="G57" s="101">
        <f t="shared" si="5"/>
        <v>0</v>
      </c>
      <c r="H57" s="4">
        <f t="shared" si="3"/>
        <v>0</v>
      </c>
      <c r="I57" s="102">
        <f>_xlfn.IFERROR((F57*(VLOOKUP(B57,'CAS List'!$A$2:$C$861,3,FALSE))*7700),0)</f>
        <v>0</v>
      </c>
      <c r="J57" s="103">
        <f>_xlfn.IFERROR(H57/VLOOKUP(B57,'CAS List'!$A$2:$E$861,5,FALSE),0)*150</f>
        <v>0</v>
      </c>
      <c r="K57" s="104">
        <f>_xlfn.IFERROR(G57/VLOOKUP(B57,'CAS List'!$A$2:$E$861,4,FALSE),0)*1500</f>
        <v>0</v>
      </c>
      <c r="L57" s="59">
        <f t="shared" si="6"/>
        <v>0</v>
      </c>
      <c r="M57" s="61">
        <f>_xlfn.IFERROR((F57*(VLOOKUP(B57,'CAS List'!$A$2:$C$861,3,FALSE))*128),0)</f>
        <v>0</v>
      </c>
      <c r="N57" s="94">
        <f>_xlfn.IFERROR((H57/VLOOKUP(B57,'CAS List'!$A$2:$E$861,5,FALSE)*2.5),0)</f>
        <v>0</v>
      </c>
      <c r="O57" s="96">
        <f>_xlfn.IFERROR(((G57/VLOOKUP(B57,'CAS List'!$A$2:$E$861,4,FALSE))*25),0)</f>
        <v>0</v>
      </c>
      <c r="P57" s="21">
        <f t="shared" si="7"/>
        <v>0</v>
      </c>
      <c r="Q57" s="33"/>
      <c r="R57" s="33"/>
    </row>
    <row r="58" spans="1:18" ht="21.75" customHeight="1">
      <c r="A58" s="36" t="str">
        <f>_xlfn.IFERROR(VLOOKUP(B58,'CAS List 2'!$B$2:$C$861,2,FALSE)," ")</f>
        <v> </v>
      </c>
      <c r="B58" s="98"/>
      <c r="C58" s="99">
        <f>_xlfn.IFERROR((VLOOKUP(B58,'CAS List'!$A$2:$F$861,6,FALSE)),0)</f>
        <v>0</v>
      </c>
      <c r="D58" s="100"/>
      <c r="E58" s="100"/>
      <c r="F58" s="101">
        <f t="shared" si="4"/>
        <v>0</v>
      </c>
      <c r="G58" s="101">
        <f t="shared" si="5"/>
        <v>0</v>
      </c>
      <c r="H58" s="4">
        <f t="shared" si="3"/>
        <v>0</v>
      </c>
      <c r="I58" s="102">
        <f>_xlfn.IFERROR((F58*(VLOOKUP(B58,'CAS List'!$A$2:$C$861,3,FALSE))*7700),0)</f>
        <v>0</v>
      </c>
      <c r="J58" s="103">
        <f>_xlfn.IFERROR(H58/VLOOKUP(B58,'CAS List'!$A$2:$E$861,5,FALSE),0)*150</f>
        <v>0</v>
      </c>
      <c r="K58" s="104">
        <f>_xlfn.IFERROR(G58/VLOOKUP(B58,'CAS List'!$A$2:$E$861,4,FALSE),0)*1500</f>
        <v>0</v>
      </c>
      <c r="L58" s="59">
        <f t="shared" si="6"/>
        <v>0</v>
      </c>
      <c r="M58" s="61">
        <f>_xlfn.IFERROR((F58*(VLOOKUP(B58,'CAS List'!$A$2:$C$861,3,FALSE))*128),0)</f>
        <v>0</v>
      </c>
      <c r="N58" s="94">
        <f>_xlfn.IFERROR((H58/VLOOKUP(B58,'CAS List'!$A$2:$E$861,5,FALSE)*2.5),0)</f>
        <v>0</v>
      </c>
      <c r="O58" s="96">
        <f>_xlfn.IFERROR(((G58/VLOOKUP(B58,'CAS List'!$A$2:$E$861,4,FALSE))*25),0)</f>
        <v>0</v>
      </c>
      <c r="P58" s="21">
        <f t="shared" si="7"/>
        <v>0</v>
      </c>
      <c r="Q58" s="33"/>
      <c r="R58" s="33"/>
    </row>
    <row r="59" spans="1:18" ht="21.75" customHeight="1">
      <c r="A59" s="36" t="str">
        <f>_xlfn.IFERROR(VLOOKUP(B59,'CAS List 2'!$B$2:$C$861,2,FALSE)," ")</f>
        <v> </v>
      </c>
      <c r="B59" s="98"/>
      <c r="C59" s="99">
        <f>_xlfn.IFERROR((VLOOKUP(B59,'CAS List'!$A$2:$F$861,6,FALSE)),0)</f>
        <v>0</v>
      </c>
      <c r="D59" s="100"/>
      <c r="E59" s="100"/>
      <c r="F59" s="101">
        <f t="shared" si="4"/>
        <v>0</v>
      </c>
      <c r="G59" s="101">
        <f t="shared" si="5"/>
        <v>0</v>
      </c>
      <c r="H59" s="4">
        <f t="shared" si="3"/>
        <v>0</v>
      </c>
      <c r="I59" s="102">
        <f>_xlfn.IFERROR((F59*(VLOOKUP(B59,'CAS List'!$A$2:$C$861,3,FALSE))*7700),0)</f>
        <v>0</v>
      </c>
      <c r="J59" s="103">
        <f>_xlfn.IFERROR(H59/VLOOKUP(B59,'CAS List'!$A$2:$E$861,5,FALSE),0)*150</f>
        <v>0</v>
      </c>
      <c r="K59" s="104">
        <f>_xlfn.IFERROR(G59/VLOOKUP(B59,'CAS List'!$A$2:$E$861,4,FALSE),0)*1500</f>
        <v>0</v>
      </c>
      <c r="L59" s="59">
        <f t="shared" si="6"/>
        <v>0</v>
      </c>
      <c r="M59" s="61">
        <f>_xlfn.IFERROR((F59*(VLOOKUP(B59,'CAS List'!$A$2:$C$861,3,FALSE))*128),0)</f>
        <v>0</v>
      </c>
      <c r="N59" s="94">
        <f>_xlfn.IFERROR((H59/VLOOKUP(B59,'CAS List'!$A$2:$E$861,5,FALSE)*2.5),0)</f>
        <v>0</v>
      </c>
      <c r="O59" s="96">
        <f>_xlfn.IFERROR(((G59/VLOOKUP(B59,'CAS List'!$A$2:$E$861,4,FALSE))*25),0)</f>
        <v>0</v>
      </c>
      <c r="P59" s="21">
        <f t="shared" si="7"/>
        <v>0</v>
      </c>
      <c r="Q59" s="33"/>
      <c r="R59" s="33"/>
    </row>
    <row r="60" spans="1:18" ht="21.75" customHeight="1">
      <c r="A60" s="36" t="str">
        <f>_xlfn.IFERROR(VLOOKUP(B60,'CAS List 2'!$B$2:$C$861,2,FALSE)," ")</f>
        <v> </v>
      </c>
      <c r="B60" s="98"/>
      <c r="C60" s="99">
        <f>_xlfn.IFERROR((VLOOKUP(B60,'CAS List'!$A$2:$F$861,6,FALSE)),0)</f>
        <v>0</v>
      </c>
      <c r="D60" s="100"/>
      <c r="E60" s="100"/>
      <c r="F60" s="101">
        <f t="shared" si="4"/>
        <v>0</v>
      </c>
      <c r="G60" s="101">
        <f t="shared" si="5"/>
        <v>0</v>
      </c>
      <c r="H60" s="4">
        <f t="shared" si="3"/>
        <v>0</v>
      </c>
      <c r="I60" s="102">
        <f>_xlfn.IFERROR((F60*(VLOOKUP(B60,'CAS List'!$A$2:$C$861,3,FALSE))*7700),0)</f>
        <v>0</v>
      </c>
      <c r="J60" s="103">
        <f>_xlfn.IFERROR(H60/VLOOKUP(B60,'CAS List'!$A$2:$E$861,5,FALSE),0)*150</f>
        <v>0</v>
      </c>
      <c r="K60" s="104">
        <f>_xlfn.IFERROR(G60/VLOOKUP(B60,'CAS List'!$A$2:$E$861,4,FALSE),0)*1500</f>
        <v>0</v>
      </c>
      <c r="L60" s="59">
        <f t="shared" si="6"/>
        <v>0</v>
      </c>
      <c r="M60" s="61">
        <f>_xlfn.IFERROR((F60*(VLOOKUP(B60,'CAS List'!$A$2:$C$861,3,FALSE))*128),0)</f>
        <v>0</v>
      </c>
      <c r="N60" s="94">
        <f>_xlfn.IFERROR((H60/VLOOKUP(B60,'CAS List'!$A$2:$E$861,5,FALSE)*2.5),0)</f>
        <v>0</v>
      </c>
      <c r="O60" s="96">
        <f>_xlfn.IFERROR(((G60/VLOOKUP(B60,'CAS List'!$A$2:$E$861,4,FALSE))*25),0)</f>
        <v>0</v>
      </c>
      <c r="P60" s="21">
        <f t="shared" si="7"/>
        <v>0</v>
      </c>
      <c r="Q60" s="33"/>
      <c r="R60" s="33"/>
    </row>
    <row r="61" spans="1:18" ht="21.75" customHeight="1">
      <c r="A61" s="36" t="str">
        <f>_xlfn.IFERROR(VLOOKUP(B61,'CAS List 2'!$B$2:$C$861,2,FALSE)," ")</f>
        <v> </v>
      </c>
      <c r="B61" s="98"/>
      <c r="C61" s="99">
        <f>_xlfn.IFERROR((VLOOKUP(B61,'CAS List'!$A$2:$F$861,6,FALSE)),0)</f>
        <v>0</v>
      </c>
      <c r="D61" s="100"/>
      <c r="E61" s="100"/>
      <c r="F61" s="101">
        <f t="shared" si="4"/>
        <v>0</v>
      </c>
      <c r="G61" s="101">
        <f t="shared" si="5"/>
        <v>0</v>
      </c>
      <c r="H61" s="4">
        <f t="shared" si="3"/>
        <v>0</v>
      </c>
      <c r="I61" s="102">
        <f>_xlfn.IFERROR((F61*(VLOOKUP(B61,'CAS List'!$A$2:$C$861,3,FALSE))*7700),0)</f>
        <v>0</v>
      </c>
      <c r="J61" s="103">
        <f>_xlfn.IFERROR(H61/VLOOKUP(B61,'CAS List'!$A$2:$E$861,5,FALSE),0)*150</f>
        <v>0</v>
      </c>
      <c r="K61" s="104">
        <f>_xlfn.IFERROR(G61/VLOOKUP(B61,'CAS List'!$A$2:$E$861,4,FALSE),0)*1500</f>
        <v>0</v>
      </c>
      <c r="L61" s="59">
        <f t="shared" si="6"/>
        <v>0</v>
      </c>
      <c r="M61" s="61">
        <f>_xlfn.IFERROR((F61*(VLOOKUP(B61,'CAS List'!$A$2:$C$861,3,FALSE))*128),0)</f>
        <v>0</v>
      </c>
      <c r="N61" s="94">
        <f>_xlfn.IFERROR((H61/VLOOKUP(B61,'CAS List'!$A$2:$E$861,5,FALSE)*2.5),0)</f>
        <v>0</v>
      </c>
      <c r="O61" s="96">
        <f>_xlfn.IFERROR(((G61/VLOOKUP(B61,'CAS List'!$A$2:$E$861,4,FALSE))*25),0)</f>
        <v>0</v>
      </c>
      <c r="P61" s="21">
        <f t="shared" si="7"/>
        <v>0</v>
      </c>
      <c r="Q61" s="33"/>
      <c r="R61" s="33"/>
    </row>
    <row r="62" spans="1:18" ht="21.75" customHeight="1">
      <c r="A62" s="36" t="str">
        <f>_xlfn.IFERROR(VLOOKUP(B62,'CAS List 2'!$B$2:$C$861,2,FALSE)," ")</f>
        <v> </v>
      </c>
      <c r="B62" s="98"/>
      <c r="C62" s="99">
        <f>_xlfn.IFERROR((VLOOKUP(B62,'CAS List'!$A$2:$F$861,6,FALSE)),0)</f>
        <v>0</v>
      </c>
      <c r="D62" s="100"/>
      <c r="E62" s="100"/>
      <c r="F62" s="101">
        <f t="shared" si="4"/>
        <v>0</v>
      </c>
      <c r="G62" s="101">
        <f t="shared" si="5"/>
        <v>0</v>
      </c>
      <c r="H62" s="4">
        <f t="shared" si="3"/>
        <v>0</v>
      </c>
      <c r="I62" s="102">
        <f>_xlfn.IFERROR((F62*(VLOOKUP(B62,'CAS List'!$A$2:$C$861,3,FALSE))*7700),0)</f>
        <v>0</v>
      </c>
      <c r="J62" s="103">
        <f>_xlfn.IFERROR(H62/VLOOKUP(B62,'CAS List'!$A$2:$E$861,5,FALSE),0)*150</f>
        <v>0</v>
      </c>
      <c r="K62" s="104">
        <f>_xlfn.IFERROR(G62/VLOOKUP(B62,'CAS List'!$A$2:$E$861,4,FALSE),0)*1500</f>
        <v>0</v>
      </c>
      <c r="L62" s="59">
        <f t="shared" si="6"/>
        <v>0</v>
      </c>
      <c r="M62" s="61">
        <f>_xlfn.IFERROR((F62*(VLOOKUP(B62,'CAS List'!$A$2:$C$861,3,FALSE))*128),0)</f>
        <v>0</v>
      </c>
      <c r="N62" s="94">
        <f>_xlfn.IFERROR((H62/VLOOKUP(B62,'CAS List'!$A$2:$E$861,5,FALSE)*2.5),0)</f>
        <v>0</v>
      </c>
      <c r="O62" s="96">
        <f>_xlfn.IFERROR(((G62/VLOOKUP(B62,'CAS List'!$A$2:$E$861,4,FALSE))*25),0)</f>
        <v>0</v>
      </c>
      <c r="P62" s="21">
        <f t="shared" si="7"/>
        <v>0</v>
      </c>
      <c r="Q62" s="33"/>
      <c r="R62" s="33"/>
    </row>
    <row r="63" spans="1:18" ht="21.75" customHeight="1">
      <c r="A63" s="36" t="str">
        <f>_xlfn.IFERROR(VLOOKUP(B63,'CAS List 2'!$B$2:$C$861,2,FALSE)," ")</f>
        <v> </v>
      </c>
      <c r="B63" s="98"/>
      <c r="C63" s="99">
        <f>_xlfn.IFERROR((VLOOKUP(B63,'CAS List'!$A$2:$F$861,6,FALSE)),0)</f>
        <v>0</v>
      </c>
      <c r="D63" s="100"/>
      <c r="E63" s="100"/>
      <c r="F63" s="101">
        <f t="shared" si="4"/>
        <v>0</v>
      </c>
      <c r="G63" s="101">
        <f t="shared" si="5"/>
        <v>0</v>
      </c>
      <c r="H63" s="4">
        <f t="shared" si="3"/>
        <v>0</v>
      </c>
      <c r="I63" s="102">
        <f>_xlfn.IFERROR((F63*(VLOOKUP(B63,'CAS List'!$A$2:$C$861,3,FALSE))*7700),0)</f>
        <v>0</v>
      </c>
      <c r="J63" s="103">
        <f>_xlfn.IFERROR(H63/VLOOKUP(B63,'CAS List'!$A$2:$E$861,5,FALSE),0)*150</f>
        <v>0</v>
      </c>
      <c r="K63" s="104">
        <f>_xlfn.IFERROR(G63/VLOOKUP(B63,'CAS List'!$A$2:$E$861,4,FALSE),0)*1500</f>
        <v>0</v>
      </c>
      <c r="L63" s="59">
        <f t="shared" si="6"/>
        <v>0</v>
      </c>
      <c r="M63" s="61">
        <f>_xlfn.IFERROR((F63*(VLOOKUP(B63,'CAS List'!$A$2:$C$861,3,FALSE))*128),0)</f>
        <v>0</v>
      </c>
      <c r="N63" s="94">
        <f>_xlfn.IFERROR((H63/VLOOKUP(B63,'CAS List'!$A$2:$E$861,5,FALSE)*2.5),0)</f>
        <v>0</v>
      </c>
      <c r="O63" s="96">
        <f>_xlfn.IFERROR(((G63/VLOOKUP(B63,'CAS List'!$A$2:$E$861,4,FALSE))*25),0)</f>
        <v>0</v>
      </c>
      <c r="P63" s="21">
        <f t="shared" si="7"/>
        <v>0</v>
      </c>
      <c r="Q63" s="33"/>
      <c r="R63" s="33"/>
    </row>
    <row r="64" spans="1:18" ht="21.75" customHeight="1">
      <c r="A64" s="36" t="str">
        <f>_xlfn.IFERROR(VLOOKUP(B64,'CAS List 2'!$B$2:$C$861,2,FALSE)," ")</f>
        <v> </v>
      </c>
      <c r="B64" s="98"/>
      <c r="C64" s="99">
        <f>_xlfn.IFERROR((VLOOKUP(B64,'CAS List'!$A$2:$F$861,6,FALSE)),0)</f>
        <v>0</v>
      </c>
      <c r="D64" s="100"/>
      <c r="E64" s="100"/>
      <c r="F64" s="101">
        <f t="shared" si="4"/>
        <v>0</v>
      </c>
      <c r="G64" s="101">
        <f t="shared" si="5"/>
        <v>0</v>
      </c>
      <c r="H64" s="4">
        <f t="shared" si="3"/>
        <v>0</v>
      </c>
      <c r="I64" s="102">
        <f>_xlfn.IFERROR((F64*(VLOOKUP(B64,'CAS List'!$A$2:$C$861,3,FALSE))*7700),0)</f>
        <v>0</v>
      </c>
      <c r="J64" s="103">
        <f>_xlfn.IFERROR(H64/VLOOKUP(B64,'CAS List'!$A$2:$E$861,5,FALSE),0)*150</f>
        <v>0</v>
      </c>
      <c r="K64" s="104">
        <f>_xlfn.IFERROR(G64/VLOOKUP(B64,'CAS List'!$A$2:$E$861,4,FALSE),0)*1500</f>
        <v>0</v>
      </c>
      <c r="L64" s="59">
        <f t="shared" si="6"/>
        <v>0</v>
      </c>
      <c r="M64" s="61">
        <f>_xlfn.IFERROR((F64*(VLOOKUP(B64,'CAS List'!$A$2:$C$861,3,FALSE))*128),0)</f>
        <v>0</v>
      </c>
      <c r="N64" s="94">
        <f>_xlfn.IFERROR((H64/VLOOKUP(B64,'CAS List'!$A$2:$E$861,5,FALSE)*2.5),0)</f>
        <v>0</v>
      </c>
      <c r="O64" s="96">
        <f>_xlfn.IFERROR(((G64/VLOOKUP(B64,'CAS List'!$A$2:$E$861,4,FALSE))*25),0)</f>
        <v>0</v>
      </c>
      <c r="P64" s="21">
        <f t="shared" si="7"/>
        <v>0</v>
      </c>
      <c r="Q64" s="33"/>
      <c r="R64" s="33"/>
    </row>
    <row r="65" spans="1:18" ht="21.75" customHeight="1">
      <c r="A65" s="36" t="str">
        <f>_xlfn.IFERROR(VLOOKUP(B65,'CAS List 2'!$B$2:$C$861,2,FALSE)," ")</f>
        <v> </v>
      </c>
      <c r="B65" s="98"/>
      <c r="C65" s="99">
        <f>_xlfn.IFERROR((VLOOKUP(B65,'CAS List'!$A$2:$F$861,6,FALSE)),0)</f>
        <v>0</v>
      </c>
      <c r="D65" s="100"/>
      <c r="E65" s="100"/>
      <c r="F65" s="101">
        <f t="shared" si="4"/>
        <v>0</v>
      </c>
      <c r="G65" s="101">
        <f t="shared" si="5"/>
        <v>0</v>
      </c>
      <c r="H65" s="4">
        <f t="shared" si="3"/>
        <v>0</v>
      </c>
      <c r="I65" s="102">
        <f>_xlfn.IFERROR((F65*(VLOOKUP(B65,'CAS List'!$A$2:$C$861,3,FALSE))*7700),0)</f>
        <v>0</v>
      </c>
      <c r="J65" s="103">
        <f>_xlfn.IFERROR(H65/VLOOKUP(B65,'CAS List'!$A$2:$E$861,5,FALSE),0)*150</f>
        <v>0</v>
      </c>
      <c r="K65" s="104">
        <f>_xlfn.IFERROR(G65/VLOOKUP(B65,'CAS List'!$A$2:$E$861,4,FALSE),0)*1500</f>
        <v>0</v>
      </c>
      <c r="L65" s="59">
        <f t="shared" si="6"/>
        <v>0</v>
      </c>
      <c r="M65" s="61">
        <f>_xlfn.IFERROR((F65*(VLOOKUP(B65,'CAS List'!$A$2:$C$861,3,FALSE))*128),0)</f>
        <v>0</v>
      </c>
      <c r="N65" s="94">
        <f>_xlfn.IFERROR((H65/VLOOKUP(B65,'CAS List'!$A$2:$E$861,5,FALSE)*2.5),0)</f>
        <v>0</v>
      </c>
      <c r="O65" s="96">
        <f>_xlfn.IFERROR(((G65/VLOOKUP(B65,'CAS List'!$A$2:$E$861,4,FALSE))*25),0)</f>
        <v>0</v>
      </c>
      <c r="P65" s="21">
        <f t="shared" si="7"/>
        <v>0</v>
      </c>
      <c r="Q65" s="33"/>
      <c r="R65" s="33"/>
    </row>
    <row r="66" spans="1:18" ht="21.75" customHeight="1">
      <c r="A66" s="36" t="str">
        <f>_xlfn.IFERROR(VLOOKUP(B66,'CAS List 2'!$B$2:$C$861,2,FALSE)," ")</f>
        <v> </v>
      </c>
      <c r="B66" s="98"/>
      <c r="C66" s="99">
        <f>_xlfn.IFERROR((VLOOKUP(B66,'CAS List'!$A$2:$F$861,6,FALSE)),0)</f>
        <v>0</v>
      </c>
      <c r="D66" s="100"/>
      <c r="E66" s="100"/>
      <c r="F66" s="101">
        <f t="shared" si="4"/>
        <v>0</v>
      </c>
      <c r="G66" s="101">
        <f t="shared" si="5"/>
        <v>0</v>
      </c>
      <c r="H66" s="4">
        <f t="shared" si="3"/>
        <v>0</v>
      </c>
      <c r="I66" s="102">
        <f>_xlfn.IFERROR((F66*(VLOOKUP(B66,'CAS List'!$A$2:$C$861,3,FALSE))*7700),0)</f>
        <v>0</v>
      </c>
      <c r="J66" s="103">
        <f>_xlfn.IFERROR(H66/VLOOKUP(B66,'CAS List'!$A$2:$E$861,5,FALSE),0)*150</f>
        <v>0</v>
      </c>
      <c r="K66" s="104">
        <f>_xlfn.IFERROR(G66/VLOOKUP(B66,'CAS List'!$A$2:$E$861,4,FALSE),0)*1500</f>
        <v>0</v>
      </c>
      <c r="L66" s="59">
        <f t="shared" si="6"/>
        <v>0</v>
      </c>
      <c r="M66" s="61">
        <f>_xlfn.IFERROR((F66*(VLOOKUP(B66,'CAS List'!$A$2:$C$861,3,FALSE))*128),0)</f>
        <v>0</v>
      </c>
      <c r="N66" s="94">
        <f>_xlfn.IFERROR((H66/VLOOKUP(B66,'CAS List'!$A$2:$E$861,5,FALSE)*2.5),0)</f>
        <v>0</v>
      </c>
      <c r="O66" s="96">
        <f>_xlfn.IFERROR(((G66/VLOOKUP(B66,'CAS List'!$A$2:$E$861,4,FALSE))*25),0)</f>
        <v>0</v>
      </c>
      <c r="P66" s="21">
        <f t="shared" si="7"/>
        <v>0</v>
      </c>
      <c r="Q66" s="33"/>
      <c r="R66" s="33"/>
    </row>
    <row r="67" spans="1:18" ht="21.75" customHeight="1">
      <c r="A67" s="36" t="str">
        <f>_xlfn.IFERROR(VLOOKUP(B67,'CAS List 2'!$B$2:$C$861,2,FALSE)," ")</f>
        <v> </v>
      </c>
      <c r="B67" s="98"/>
      <c r="C67" s="99">
        <f>_xlfn.IFERROR((VLOOKUP(B67,'CAS List'!$A$2:$F$861,6,FALSE)),0)</f>
        <v>0</v>
      </c>
      <c r="D67" s="100"/>
      <c r="E67" s="100"/>
      <c r="F67" s="101">
        <f t="shared" si="4"/>
        <v>0</v>
      </c>
      <c r="G67" s="101">
        <f t="shared" si="5"/>
        <v>0</v>
      </c>
      <c r="H67" s="4">
        <f t="shared" si="3"/>
        <v>0</v>
      </c>
      <c r="I67" s="102">
        <f>_xlfn.IFERROR((F67*(VLOOKUP(B67,'CAS List'!$A$2:$C$861,3,FALSE))*7700),0)</f>
        <v>0</v>
      </c>
      <c r="J67" s="103">
        <f>_xlfn.IFERROR(H67/VLOOKUP(B67,'CAS List'!$A$2:$E$861,5,FALSE),0)*150</f>
        <v>0</v>
      </c>
      <c r="K67" s="104">
        <f>_xlfn.IFERROR(G67/VLOOKUP(B67,'CAS List'!$A$2:$E$861,4,FALSE),0)*1500</f>
        <v>0</v>
      </c>
      <c r="L67" s="59">
        <f t="shared" si="6"/>
        <v>0</v>
      </c>
      <c r="M67" s="61">
        <f>_xlfn.IFERROR((F67*(VLOOKUP(B67,'CAS List'!$A$2:$C$861,3,FALSE))*128),0)</f>
        <v>0</v>
      </c>
      <c r="N67" s="94">
        <f>_xlfn.IFERROR((H67/VLOOKUP(B67,'CAS List'!$A$2:$E$861,5,FALSE)*2.5),0)</f>
        <v>0</v>
      </c>
      <c r="O67" s="96">
        <f>_xlfn.IFERROR(((G67/VLOOKUP(B67,'CAS List'!$A$2:$E$861,4,FALSE))*25),0)</f>
        <v>0</v>
      </c>
      <c r="P67" s="21">
        <f t="shared" si="7"/>
        <v>0</v>
      </c>
      <c r="Q67" s="33"/>
      <c r="R67" s="33"/>
    </row>
    <row r="68" spans="1:18" ht="21.75" customHeight="1">
      <c r="A68" s="36" t="str">
        <f>_xlfn.IFERROR(VLOOKUP(B68,'CAS List 2'!$B$2:$C$861,2,FALSE)," ")</f>
        <v> </v>
      </c>
      <c r="B68" s="98"/>
      <c r="C68" s="99">
        <f>_xlfn.IFERROR((VLOOKUP(B68,'CAS List'!$A$2:$F$861,6,FALSE)),0)</f>
        <v>0</v>
      </c>
      <c r="D68" s="100"/>
      <c r="E68" s="100"/>
      <c r="F68" s="101">
        <f t="shared" si="4"/>
        <v>0</v>
      </c>
      <c r="G68" s="101">
        <f t="shared" si="5"/>
        <v>0</v>
      </c>
      <c r="H68" s="4">
        <f t="shared" si="3"/>
        <v>0</v>
      </c>
      <c r="I68" s="102">
        <f>_xlfn.IFERROR((F68*(VLOOKUP(B68,'CAS List'!$A$2:$C$861,3,FALSE))*7700),0)</f>
        <v>0</v>
      </c>
      <c r="J68" s="103">
        <f>_xlfn.IFERROR(H68/VLOOKUP(B68,'CAS List'!$A$2:$E$861,5,FALSE),0)*150</f>
        <v>0</v>
      </c>
      <c r="K68" s="104">
        <f>_xlfn.IFERROR(G68/VLOOKUP(B68,'CAS List'!$A$2:$E$861,4,FALSE),0)*1500</f>
        <v>0</v>
      </c>
      <c r="L68" s="59">
        <f t="shared" si="6"/>
        <v>0</v>
      </c>
      <c r="M68" s="61">
        <f>_xlfn.IFERROR((F68*(VLOOKUP(B68,'CAS List'!$A$2:$C$861,3,FALSE))*128),0)</f>
        <v>0</v>
      </c>
      <c r="N68" s="94">
        <f>_xlfn.IFERROR((H68/VLOOKUP(B68,'CAS List'!$A$2:$E$861,5,FALSE)*2.5),0)</f>
        <v>0</v>
      </c>
      <c r="O68" s="96">
        <f>_xlfn.IFERROR(((G68/VLOOKUP(B68,'CAS List'!$A$2:$E$861,4,FALSE))*25),0)</f>
        <v>0</v>
      </c>
      <c r="P68" s="21">
        <f t="shared" si="7"/>
        <v>0</v>
      </c>
      <c r="Q68" s="33"/>
      <c r="R68" s="33"/>
    </row>
    <row r="69" spans="1:18" ht="21.75" customHeight="1">
      <c r="A69" s="36" t="str">
        <f>_xlfn.IFERROR(VLOOKUP(B69,'CAS List 2'!$B$2:$C$861,2,FALSE)," ")</f>
        <v> </v>
      </c>
      <c r="B69" s="98"/>
      <c r="C69" s="99">
        <f>_xlfn.IFERROR((VLOOKUP(B69,'CAS List'!$A$2:$F$861,6,FALSE)),0)</f>
        <v>0</v>
      </c>
      <c r="D69" s="100"/>
      <c r="E69" s="100"/>
      <c r="F69" s="101">
        <f t="shared" si="4"/>
        <v>0</v>
      </c>
      <c r="G69" s="101">
        <f t="shared" si="5"/>
        <v>0</v>
      </c>
      <c r="H69" s="4">
        <f t="shared" si="3"/>
        <v>0</v>
      </c>
      <c r="I69" s="102">
        <f>_xlfn.IFERROR((F69*(VLOOKUP(B69,'CAS List'!$A$2:$C$861,3,FALSE))*7700),0)</f>
        <v>0</v>
      </c>
      <c r="J69" s="103">
        <f>_xlfn.IFERROR(H69/VLOOKUP(B69,'CAS List'!$A$2:$E$861,5,FALSE),0)*150</f>
        <v>0</v>
      </c>
      <c r="K69" s="104">
        <f>_xlfn.IFERROR(G69/VLOOKUP(B69,'CAS List'!$A$2:$E$861,4,FALSE),0)*1500</f>
        <v>0</v>
      </c>
      <c r="L69" s="59">
        <f t="shared" si="6"/>
        <v>0</v>
      </c>
      <c r="M69" s="61">
        <f>_xlfn.IFERROR((F69*(VLOOKUP(B69,'CAS List'!$A$2:$C$861,3,FALSE))*128),0)</f>
        <v>0</v>
      </c>
      <c r="N69" s="94">
        <f>_xlfn.IFERROR((H69/VLOOKUP(B69,'CAS List'!$A$2:$E$861,5,FALSE)*2.5),0)</f>
        <v>0</v>
      </c>
      <c r="O69" s="96">
        <f>_xlfn.IFERROR(((G69/VLOOKUP(B69,'CAS List'!$A$2:$E$861,4,FALSE))*25),0)</f>
        <v>0</v>
      </c>
      <c r="P69" s="21">
        <f t="shared" si="7"/>
        <v>0</v>
      </c>
      <c r="Q69" s="33"/>
      <c r="R69" s="33"/>
    </row>
    <row r="70" spans="1:18" ht="12.75">
      <c r="A70" s="34"/>
      <c r="B70" s="35"/>
      <c r="C70" s="35"/>
      <c r="D70" s="35"/>
      <c r="E70" s="35"/>
      <c r="F70" s="35"/>
      <c r="G70" s="35"/>
      <c r="H70" s="7" t="s">
        <v>1</v>
      </c>
      <c r="I70" s="30">
        <f aca="true" t="shared" si="8" ref="I70:P70">SUM(I30:I69)</f>
        <v>0</v>
      </c>
      <c r="J70" s="93">
        <f t="shared" si="8"/>
        <v>0</v>
      </c>
      <c r="K70" s="92">
        <f t="shared" si="8"/>
        <v>0</v>
      </c>
      <c r="L70" s="60">
        <f t="shared" si="8"/>
        <v>0</v>
      </c>
      <c r="M70" s="57">
        <f t="shared" si="8"/>
        <v>0</v>
      </c>
      <c r="N70" s="95">
        <f t="shared" si="8"/>
        <v>0</v>
      </c>
      <c r="O70" s="97">
        <f t="shared" si="8"/>
        <v>0</v>
      </c>
      <c r="P70" s="30">
        <f t="shared" si="8"/>
        <v>0</v>
      </c>
      <c r="Q70" s="33"/>
      <c r="R70" s="33"/>
    </row>
    <row r="71" spans="1:18" ht="12.75">
      <c r="A71" s="34"/>
      <c r="B71" s="35"/>
      <c r="C71" s="35"/>
      <c r="D71" s="35"/>
      <c r="E71" s="34"/>
      <c r="F71" s="34"/>
      <c r="G71" s="34"/>
      <c r="H71" s="34"/>
      <c r="I71" s="34"/>
      <c r="J71" s="34"/>
      <c r="K71" s="34"/>
      <c r="L71" s="34"/>
      <c r="M71" s="34"/>
      <c r="N71" s="33"/>
      <c r="O71" s="33"/>
      <c r="P71" s="33"/>
      <c r="Q71" s="33"/>
      <c r="R71" s="33"/>
    </row>
    <row r="72" spans="1:18" ht="12.75">
      <c r="A72" s="34"/>
      <c r="B72" s="35"/>
      <c r="C72" s="35"/>
      <c r="D72" s="35"/>
      <c r="E72" s="34"/>
      <c r="F72" s="34"/>
      <c r="G72" s="34"/>
      <c r="H72" s="34"/>
      <c r="I72" s="34"/>
      <c r="J72" s="34"/>
      <c r="K72" s="34"/>
      <c r="L72" s="34"/>
      <c r="M72" s="34"/>
      <c r="N72" s="33"/>
      <c r="O72" s="33"/>
      <c r="P72" s="33"/>
      <c r="Q72" s="33"/>
      <c r="R72" s="33"/>
    </row>
  </sheetData>
  <sheetProtection/>
  <mergeCells count="14">
    <mergeCell ref="K5:L5"/>
    <mergeCell ref="K4:L4"/>
    <mergeCell ref="B27:E28"/>
    <mergeCell ref="H12:J20"/>
    <mergeCell ref="K1:M3"/>
    <mergeCell ref="M27:O28"/>
    <mergeCell ref="I27:K28"/>
    <mergeCell ref="A12:A13"/>
    <mergeCell ref="B1:G1"/>
    <mergeCell ref="B2:G2"/>
    <mergeCell ref="B3:C3"/>
    <mergeCell ref="E3:F3"/>
    <mergeCell ref="B11:D11"/>
    <mergeCell ref="E11:G11"/>
  </mergeCells>
  <conditionalFormatting sqref="C30:C69">
    <cfRule type="cellIs" priority="2" dxfId="1" operator="greaterThan" stopIfTrue="1">
      <formula>1</formula>
    </cfRule>
    <cfRule type="cellIs" priority="3" dxfId="1" operator="lessThan" stopIfTrue="1">
      <formula>1</formula>
    </cfRule>
  </conditionalFormatting>
  <conditionalFormatting sqref="I30:P69">
    <cfRule type="cellIs" priority="1" dxfId="0" operator="equal" stopIfTrue="1">
      <formula>0</formula>
    </cfRule>
  </conditionalFormatting>
  <dataValidations count="1">
    <dataValidation type="list" allowBlank="1" showInputMessage="1" showErrorMessage="1" sqref="K5:L5">
      <formula1>CASNameList</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861"/>
  <sheetViews>
    <sheetView zoomScale="140" zoomScaleNormal="140" zoomScalePageLayoutView="0" workbookViewId="0" topLeftCell="A1">
      <pane ySplit="1" topLeftCell="A759" activePane="bottomLeft" state="frozen"/>
      <selection pane="topLeft" activeCell="A1" sqref="A1"/>
      <selection pane="bottomLeft" activeCell="B763" sqref="B763"/>
    </sheetView>
  </sheetViews>
  <sheetFormatPr defaultColWidth="9.140625" defaultRowHeight="12.75"/>
  <cols>
    <col min="1" max="1" width="10.00390625" style="8" customWidth="1"/>
    <col min="2" max="2" width="71.421875" style="8" customWidth="1"/>
    <col min="3" max="5" width="9.28125" style="66" customWidth="1"/>
    <col min="6" max="6" width="10.140625" style="0" customWidth="1"/>
  </cols>
  <sheetData>
    <row r="1" spans="1:6" ht="63.75">
      <c r="A1" s="9" t="s">
        <v>3</v>
      </c>
      <c r="B1" s="63" t="s">
        <v>0</v>
      </c>
      <c r="C1" s="64" t="s">
        <v>4</v>
      </c>
      <c r="D1" s="64" t="s">
        <v>824</v>
      </c>
      <c r="E1" s="64" t="s">
        <v>825</v>
      </c>
      <c r="F1" s="72" t="s">
        <v>859</v>
      </c>
    </row>
    <row r="2" spans="1:8" ht="12.75">
      <c r="A2" s="63">
        <v>1000</v>
      </c>
      <c r="B2" s="73" t="s">
        <v>253</v>
      </c>
      <c r="C2" s="8"/>
      <c r="D2" s="8"/>
      <c r="E2" s="8"/>
      <c r="F2" s="74">
        <v>1</v>
      </c>
      <c r="G2" s="152" t="s">
        <v>931</v>
      </c>
      <c r="H2" s="152"/>
    </row>
    <row r="3" spans="1:6" ht="12.75">
      <c r="A3" s="63">
        <v>1005</v>
      </c>
      <c r="B3" s="73" t="s">
        <v>255</v>
      </c>
      <c r="C3" s="8"/>
      <c r="D3" s="8"/>
      <c r="E3" s="8"/>
      <c r="F3" s="74">
        <v>1</v>
      </c>
    </row>
    <row r="4" spans="1:6" ht="12.75">
      <c r="A4" s="63">
        <v>1010</v>
      </c>
      <c r="B4" s="73" t="s">
        <v>257</v>
      </c>
      <c r="C4" s="8"/>
      <c r="D4" s="8"/>
      <c r="E4" s="8"/>
      <c r="F4" s="74">
        <v>1</v>
      </c>
    </row>
    <row r="5" spans="1:6" ht="12.75">
      <c r="A5" s="63">
        <v>1016</v>
      </c>
      <c r="B5" s="73" t="s">
        <v>83</v>
      </c>
      <c r="C5" s="9">
        <v>0.0033</v>
      </c>
      <c r="D5" s="9">
        <v>0.2</v>
      </c>
      <c r="E5" s="9">
        <v>0.015</v>
      </c>
      <c r="F5" s="74">
        <v>1</v>
      </c>
    </row>
    <row r="6" spans="1:6" ht="12.75">
      <c r="A6" s="63">
        <v>1017</v>
      </c>
      <c r="B6" s="73" t="s">
        <v>259</v>
      </c>
      <c r="C6" s="8"/>
      <c r="D6" s="8"/>
      <c r="E6" s="8"/>
      <c r="F6" s="74">
        <v>1</v>
      </c>
    </row>
    <row r="7" spans="1:6" ht="12.75">
      <c r="A7" s="63">
        <v>1020</v>
      </c>
      <c r="B7" s="73" t="s">
        <v>90</v>
      </c>
      <c r="C7" s="9">
        <v>0.14</v>
      </c>
      <c r="D7" s="8"/>
      <c r="E7" s="8"/>
      <c r="F7" s="74">
        <v>1</v>
      </c>
    </row>
    <row r="8" spans="1:6" ht="12.75">
      <c r="A8" s="63">
        <v>1025</v>
      </c>
      <c r="B8" s="73" t="s">
        <v>260</v>
      </c>
      <c r="C8" s="8"/>
      <c r="D8" s="8"/>
      <c r="E8" s="8"/>
      <c r="F8" s="74">
        <v>1</v>
      </c>
    </row>
    <row r="9" spans="1:6" ht="12.75">
      <c r="A9" s="63">
        <v>1030</v>
      </c>
      <c r="B9" s="75" t="s">
        <v>262</v>
      </c>
      <c r="C9" s="8"/>
      <c r="D9" s="8"/>
      <c r="E9" s="8"/>
      <c r="F9" s="74">
        <v>1</v>
      </c>
    </row>
    <row r="10" spans="1:6" ht="12.75">
      <c r="A10" s="63">
        <v>1035</v>
      </c>
      <c r="B10" s="73" t="s">
        <v>263</v>
      </c>
      <c r="C10" s="8"/>
      <c r="D10" s="8"/>
      <c r="E10" s="8"/>
      <c r="F10" s="74">
        <v>1</v>
      </c>
    </row>
    <row r="11" spans="1:6" ht="12.75">
      <c r="A11" s="63">
        <v>1050</v>
      </c>
      <c r="B11" s="73" t="s">
        <v>264</v>
      </c>
      <c r="C11" s="8"/>
      <c r="D11" s="8"/>
      <c r="E11" s="8"/>
      <c r="F11" s="74">
        <v>1</v>
      </c>
    </row>
    <row r="12" spans="1:6" ht="12.75">
      <c r="A12" s="63">
        <v>1055</v>
      </c>
      <c r="B12" s="73" t="s">
        <v>265</v>
      </c>
      <c r="C12" s="8"/>
      <c r="D12" s="8"/>
      <c r="E12" s="8"/>
      <c r="F12" s="74">
        <v>1</v>
      </c>
    </row>
    <row r="13" spans="1:6" ht="12.75">
      <c r="A13" s="63">
        <v>1056</v>
      </c>
      <c r="B13" s="73" t="s">
        <v>266</v>
      </c>
      <c r="C13" s="8"/>
      <c r="D13" s="8"/>
      <c r="E13" s="8"/>
      <c r="F13" s="74">
        <v>1</v>
      </c>
    </row>
    <row r="14" spans="1:6" ht="12.75">
      <c r="A14" s="63">
        <v>1058</v>
      </c>
      <c r="B14" s="73" t="s">
        <v>267</v>
      </c>
      <c r="C14" s="8"/>
      <c r="D14" s="8"/>
      <c r="E14" s="8"/>
      <c r="F14" s="74">
        <v>1</v>
      </c>
    </row>
    <row r="15" spans="1:6" ht="12.75">
      <c r="A15" s="63">
        <v>1059</v>
      </c>
      <c r="B15" s="73" t="s">
        <v>210</v>
      </c>
      <c r="C15" s="8"/>
      <c r="D15" s="8"/>
      <c r="E15" s="8"/>
      <c r="F15" s="74">
        <v>1</v>
      </c>
    </row>
    <row r="16" spans="1:6" ht="12.75">
      <c r="A16" s="63">
        <v>1060</v>
      </c>
      <c r="B16" s="73" t="s">
        <v>269</v>
      </c>
      <c r="C16" s="8"/>
      <c r="D16" s="8"/>
      <c r="E16" s="8"/>
      <c r="F16" s="74">
        <v>1</v>
      </c>
    </row>
    <row r="17" spans="1:6" ht="12.75">
      <c r="A17" s="63">
        <v>1065</v>
      </c>
      <c r="B17" s="73" t="s">
        <v>270</v>
      </c>
      <c r="C17" s="8"/>
      <c r="D17" s="8"/>
      <c r="E17" s="8"/>
      <c r="F17" s="74">
        <v>1</v>
      </c>
    </row>
    <row r="18" spans="1:6" ht="12.75">
      <c r="A18" s="63">
        <v>1066</v>
      </c>
      <c r="B18" s="73" t="s">
        <v>826</v>
      </c>
      <c r="C18" s="8"/>
      <c r="D18" s="8"/>
      <c r="E18" s="8"/>
      <c r="F18" s="74">
        <v>1</v>
      </c>
    </row>
    <row r="19" spans="1:6" ht="12.75">
      <c r="A19" s="63">
        <v>1068</v>
      </c>
      <c r="B19" s="73" t="s">
        <v>272</v>
      </c>
      <c r="C19" s="8"/>
      <c r="D19" s="8"/>
      <c r="E19" s="8"/>
      <c r="F19" s="74">
        <v>1</v>
      </c>
    </row>
    <row r="20" spans="1:6" ht="12.75">
      <c r="A20" s="63">
        <v>1070</v>
      </c>
      <c r="B20" s="73" t="s">
        <v>273</v>
      </c>
      <c r="C20" s="8"/>
      <c r="D20" s="8"/>
      <c r="E20" s="8"/>
      <c r="F20" s="74">
        <v>1</v>
      </c>
    </row>
    <row r="21" spans="1:6" ht="12.75">
      <c r="A21" s="63">
        <v>1073</v>
      </c>
      <c r="B21" s="73" t="s">
        <v>117</v>
      </c>
      <c r="C21" s="8"/>
      <c r="D21" s="9">
        <v>340</v>
      </c>
      <c r="E21" s="9">
        <v>9</v>
      </c>
      <c r="F21" s="74">
        <v>1</v>
      </c>
    </row>
    <row r="22" spans="1:6" ht="12.75">
      <c r="A22" s="63">
        <v>1075</v>
      </c>
      <c r="B22" s="73" t="s">
        <v>275</v>
      </c>
      <c r="C22" s="8"/>
      <c r="D22" s="8"/>
      <c r="E22" s="8"/>
      <c r="F22" s="74">
        <v>1</v>
      </c>
    </row>
    <row r="23" spans="1:6" ht="12.75">
      <c r="A23" s="63">
        <v>1078</v>
      </c>
      <c r="B23" s="73" t="s">
        <v>278</v>
      </c>
      <c r="C23" s="8"/>
      <c r="D23" s="8"/>
      <c r="E23" s="8"/>
      <c r="F23" s="74">
        <v>1</v>
      </c>
    </row>
    <row r="24" spans="1:6" ht="25.5">
      <c r="A24" s="63">
        <v>1080</v>
      </c>
      <c r="B24" s="75" t="s">
        <v>127</v>
      </c>
      <c r="C24" s="9">
        <v>38</v>
      </c>
      <c r="D24" s="8"/>
      <c r="E24" s="9">
        <v>4E-05</v>
      </c>
      <c r="F24" s="74">
        <v>1</v>
      </c>
    </row>
    <row r="25" spans="1:6" ht="12.75">
      <c r="A25" s="63">
        <v>1085</v>
      </c>
      <c r="B25" s="75" t="s">
        <v>283</v>
      </c>
      <c r="C25" s="8"/>
      <c r="D25" s="8"/>
      <c r="E25" s="8"/>
      <c r="F25" s="74">
        <v>1</v>
      </c>
    </row>
    <row r="26" spans="1:6" ht="25.5">
      <c r="A26" s="63">
        <v>1086</v>
      </c>
      <c r="B26" s="75" t="s">
        <v>131</v>
      </c>
      <c r="C26" s="9">
        <v>38</v>
      </c>
      <c r="D26" s="8"/>
      <c r="E26" s="9">
        <v>4E-05</v>
      </c>
      <c r="F26" s="74">
        <v>1</v>
      </c>
    </row>
    <row r="27" spans="1:6" ht="12.75">
      <c r="A27" s="63">
        <v>1090</v>
      </c>
      <c r="B27" s="73" t="s">
        <v>286</v>
      </c>
      <c r="C27" s="8"/>
      <c r="D27" s="8"/>
      <c r="E27" s="8"/>
      <c r="F27" s="74">
        <v>1</v>
      </c>
    </row>
    <row r="28" spans="1:6" ht="12.75">
      <c r="A28" s="63">
        <v>1091</v>
      </c>
      <c r="B28" s="73" t="s">
        <v>288</v>
      </c>
      <c r="C28" s="8"/>
      <c r="D28" s="8"/>
      <c r="E28" s="8"/>
      <c r="F28" s="74">
        <v>1</v>
      </c>
    </row>
    <row r="29" spans="1:6" ht="12.75">
      <c r="A29" s="63">
        <v>1095</v>
      </c>
      <c r="B29" s="73" t="s">
        <v>289</v>
      </c>
      <c r="C29" s="8"/>
      <c r="D29" s="8"/>
      <c r="E29" s="8"/>
      <c r="F29" s="74">
        <v>1</v>
      </c>
    </row>
    <row r="30" spans="1:6" ht="12.75">
      <c r="A30" s="63">
        <v>1100</v>
      </c>
      <c r="B30" s="73" t="s">
        <v>292</v>
      </c>
      <c r="C30" s="8"/>
      <c r="D30" s="8"/>
      <c r="E30" s="8"/>
      <c r="F30" s="74">
        <v>1</v>
      </c>
    </row>
    <row r="31" spans="1:6" ht="12.75">
      <c r="A31" s="63">
        <v>1101</v>
      </c>
      <c r="B31" s="73" t="s">
        <v>827</v>
      </c>
      <c r="C31" s="8"/>
      <c r="D31" s="9">
        <v>240</v>
      </c>
      <c r="E31" s="9">
        <v>13</v>
      </c>
      <c r="F31" s="74">
        <v>1</v>
      </c>
    </row>
    <row r="32" spans="1:6" ht="12.75">
      <c r="A32" s="63">
        <v>1103</v>
      </c>
      <c r="B32" s="73" t="s">
        <v>294</v>
      </c>
      <c r="C32" s="8"/>
      <c r="D32" s="8"/>
      <c r="E32" s="8"/>
      <c r="F32" s="74">
        <v>1</v>
      </c>
    </row>
    <row r="33" spans="1:6" ht="12.75">
      <c r="A33" s="63">
        <v>1104</v>
      </c>
      <c r="B33" s="73" t="s">
        <v>295</v>
      </c>
      <c r="C33" s="8"/>
      <c r="D33" s="8"/>
      <c r="E33" s="8"/>
      <c r="F33" s="74">
        <v>1</v>
      </c>
    </row>
    <row r="34" spans="1:6" ht="12.75">
      <c r="A34" s="63">
        <v>1110</v>
      </c>
      <c r="B34" s="73" t="s">
        <v>296</v>
      </c>
      <c r="C34" s="8"/>
      <c r="D34" s="8"/>
      <c r="E34" s="8"/>
      <c r="F34" s="74">
        <v>1</v>
      </c>
    </row>
    <row r="35" spans="1:6" ht="12.75">
      <c r="A35" s="63">
        <v>1111</v>
      </c>
      <c r="B35" s="73" t="s">
        <v>299</v>
      </c>
      <c r="C35" s="8"/>
      <c r="D35" s="8"/>
      <c r="E35" s="8"/>
      <c r="F35" s="74">
        <v>1</v>
      </c>
    </row>
    <row r="36" spans="1:6" ht="12.75">
      <c r="A36" s="63">
        <v>1115</v>
      </c>
      <c r="B36" s="73" t="s">
        <v>300</v>
      </c>
      <c r="C36" s="8"/>
      <c r="D36" s="8"/>
      <c r="E36" s="8"/>
      <c r="F36" s="74">
        <v>1</v>
      </c>
    </row>
    <row r="37" spans="1:6" ht="12.75">
      <c r="A37" s="63">
        <v>1125</v>
      </c>
      <c r="B37" s="73" t="s">
        <v>301</v>
      </c>
      <c r="C37" s="8"/>
      <c r="D37" s="8"/>
      <c r="E37" s="8"/>
      <c r="F37" s="74">
        <v>1</v>
      </c>
    </row>
    <row r="38" spans="1:6" ht="12.75">
      <c r="A38" s="63">
        <v>1128</v>
      </c>
      <c r="B38" s="73" t="s">
        <v>166</v>
      </c>
      <c r="C38" s="9">
        <v>1.2E-05</v>
      </c>
      <c r="D38" s="8"/>
      <c r="E38" s="8"/>
      <c r="F38" s="74">
        <v>1</v>
      </c>
    </row>
    <row r="39" spans="1:6" ht="12.75">
      <c r="A39" s="63">
        <v>1129</v>
      </c>
      <c r="B39" s="73" t="s">
        <v>305</v>
      </c>
      <c r="C39" s="8"/>
      <c r="D39" s="8"/>
      <c r="E39" s="8"/>
      <c r="F39" s="74">
        <v>1</v>
      </c>
    </row>
    <row r="40" spans="1:6" ht="12.75">
      <c r="A40" s="63">
        <v>1131</v>
      </c>
      <c r="B40" s="73" t="s">
        <v>306</v>
      </c>
      <c r="C40" s="8"/>
      <c r="D40" s="8"/>
      <c r="E40" s="8"/>
      <c r="F40" s="74">
        <v>1</v>
      </c>
    </row>
    <row r="41" spans="1:6" ht="12.75">
      <c r="A41" s="63">
        <v>1135</v>
      </c>
      <c r="B41" s="73" t="s">
        <v>307</v>
      </c>
      <c r="C41" s="8"/>
      <c r="D41" s="8"/>
      <c r="E41" s="8"/>
      <c r="F41" s="74">
        <v>1</v>
      </c>
    </row>
    <row r="42" spans="1:6" ht="12.75">
      <c r="A42" s="63">
        <v>1136</v>
      </c>
      <c r="B42" s="73" t="s">
        <v>308</v>
      </c>
      <c r="C42" s="8"/>
      <c r="D42" s="8"/>
      <c r="E42" s="8"/>
      <c r="F42" s="74">
        <v>1</v>
      </c>
    </row>
    <row r="43" spans="1:6" ht="12.75">
      <c r="A43" s="63">
        <v>1140</v>
      </c>
      <c r="B43" s="73" t="s">
        <v>310</v>
      </c>
      <c r="C43" s="8"/>
      <c r="D43" s="8"/>
      <c r="E43" s="8"/>
      <c r="F43" s="74">
        <v>1</v>
      </c>
    </row>
    <row r="44" spans="1:6" ht="12.75">
      <c r="A44" s="76">
        <v>1141</v>
      </c>
      <c r="B44" s="77" t="s">
        <v>860</v>
      </c>
      <c r="C44" s="8"/>
      <c r="D44" s="8">
        <v>240</v>
      </c>
      <c r="E44" s="8">
        <v>14</v>
      </c>
      <c r="F44" s="78">
        <v>1</v>
      </c>
    </row>
    <row r="45" spans="1:6" ht="12.75">
      <c r="A45" s="63">
        <v>1146</v>
      </c>
      <c r="B45" s="73" t="s">
        <v>192</v>
      </c>
      <c r="C45" s="9">
        <v>0.00026</v>
      </c>
      <c r="D45" s="79">
        <v>0.2</v>
      </c>
      <c r="E45" s="79">
        <v>0.014</v>
      </c>
      <c r="F45" s="74">
        <v>1</v>
      </c>
    </row>
    <row r="46" spans="1:6" ht="12.75">
      <c r="A46" s="63">
        <v>1148</v>
      </c>
      <c r="B46" s="73" t="s">
        <v>313</v>
      </c>
      <c r="C46" s="8"/>
      <c r="D46" s="8"/>
      <c r="E46" s="8"/>
      <c r="F46" s="74">
        <v>1</v>
      </c>
    </row>
    <row r="47" spans="1:6" ht="12.75">
      <c r="A47" s="63">
        <v>1150</v>
      </c>
      <c r="B47" s="73" t="s">
        <v>314</v>
      </c>
      <c r="C47" s="8"/>
      <c r="D47" s="8"/>
      <c r="E47" s="8"/>
      <c r="F47" s="74">
        <v>1</v>
      </c>
    </row>
    <row r="48" spans="1:6" ht="25.5">
      <c r="A48" s="63">
        <v>1151</v>
      </c>
      <c r="B48" s="73" t="s">
        <v>208</v>
      </c>
      <c r="C48" s="9">
        <v>0.0011</v>
      </c>
      <c r="D48" s="8"/>
      <c r="E48" s="8"/>
      <c r="F48" s="74">
        <v>1</v>
      </c>
    </row>
    <row r="49" spans="1:6" ht="12.75">
      <c r="A49" s="63">
        <v>1155</v>
      </c>
      <c r="B49" s="73" t="s">
        <v>318</v>
      </c>
      <c r="C49" s="8"/>
      <c r="D49" s="8"/>
      <c r="E49" s="8"/>
      <c r="F49" s="74">
        <v>1</v>
      </c>
    </row>
    <row r="50" spans="1:6" ht="12.75">
      <c r="A50" s="63">
        <v>1160</v>
      </c>
      <c r="B50" s="73" t="s">
        <v>319</v>
      </c>
      <c r="C50" s="8"/>
      <c r="D50" s="8"/>
      <c r="E50" s="8"/>
      <c r="F50" s="74">
        <v>1</v>
      </c>
    </row>
    <row r="51" spans="1:6" ht="12.75">
      <c r="A51" s="63">
        <v>1165</v>
      </c>
      <c r="B51" s="73" t="s">
        <v>320</v>
      </c>
      <c r="C51" s="8"/>
      <c r="D51" s="8"/>
      <c r="E51" s="8"/>
      <c r="F51" s="74">
        <v>1</v>
      </c>
    </row>
    <row r="52" spans="1:6" ht="12.75">
      <c r="A52" s="63">
        <v>1166</v>
      </c>
      <c r="B52" s="73" t="s">
        <v>321</v>
      </c>
      <c r="C52" s="8"/>
      <c r="D52" s="8"/>
      <c r="E52" s="8"/>
      <c r="F52" s="74">
        <v>1</v>
      </c>
    </row>
    <row r="53" spans="1:6" ht="12.75">
      <c r="A53" s="63">
        <v>1167</v>
      </c>
      <c r="B53" s="73" t="s">
        <v>323</v>
      </c>
      <c r="C53" s="8"/>
      <c r="D53" s="8"/>
      <c r="E53" s="8"/>
      <c r="F53" s="74">
        <v>1</v>
      </c>
    </row>
    <row r="54" spans="1:6" ht="12.75">
      <c r="A54" s="63">
        <v>1168</v>
      </c>
      <c r="B54" s="73" t="s">
        <v>324</v>
      </c>
      <c r="C54" s="8"/>
      <c r="D54" s="8"/>
      <c r="E54" s="8"/>
      <c r="F54" s="74">
        <v>1</v>
      </c>
    </row>
    <row r="55" spans="1:6" ht="12.75">
      <c r="A55" s="63">
        <v>1175</v>
      </c>
      <c r="B55" s="73" t="s">
        <v>229</v>
      </c>
      <c r="C55" s="8"/>
      <c r="D55" s="8"/>
      <c r="E55" s="9">
        <v>3</v>
      </c>
      <c r="F55" s="74">
        <v>1</v>
      </c>
    </row>
    <row r="56" spans="1:6" ht="12.75">
      <c r="A56" s="63">
        <v>1180</v>
      </c>
      <c r="B56" s="73" t="s">
        <v>325</v>
      </c>
      <c r="C56" s="8"/>
      <c r="D56" s="8"/>
      <c r="E56" s="8"/>
      <c r="F56" s="74">
        <v>1</v>
      </c>
    </row>
    <row r="57" spans="1:6" ht="12.75">
      <c r="A57" s="63">
        <v>1181</v>
      </c>
      <c r="B57" s="73" t="s">
        <v>326</v>
      </c>
      <c r="C57" s="8"/>
      <c r="D57" s="8"/>
      <c r="E57" s="8"/>
      <c r="F57" s="74">
        <v>1</v>
      </c>
    </row>
    <row r="58" spans="1:6" ht="12.75">
      <c r="A58" s="63">
        <v>1185</v>
      </c>
      <c r="B58" s="73" t="s">
        <v>327</v>
      </c>
      <c r="C58" s="8"/>
      <c r="D58" s="8"/>
      <c r="E58" s="8"/>
      <c r="F58" s="74">
        <v>1</v>
      </c>
    </row>
    <row r="59" spans="1:6" ht="12.75">
      <c r="A59" s="63">
        <v>1190</v>
      </c>
      <c r="B59" s="73" t="s">
        <v>329</v>
      </c>
      <c r="C59" s="8"/>
      <c r="D59" s="8"/>
      <c r="E59" s="8"/>
      <c r="F59" s="74">
        <v>1</v>
      </c>
    </row>
    <row r="60" spans="1:6" ht="12.75">
      <c r="A60" s="63">
        <v>1200</v>
      </c>
      <c r="B60" s="73" t="s">
        <v>330</v>
      </c>
      <c r="C60" s="8"/>
      <c r="D60" s="8"/>
      <c r="E60" s="8"/>
      <c r="F60" s="74">
        <v>1</v>
      </c>
    </row>
    <row r="61" spans="1:6" ht="12.75">
      <c r="A61" s="63">
        <v>1205</v>
      </c>
      <c r="B61" s="75" t="s">
        <v>331</v>
      </c>
      <c r="C61" s="8"/>
      <c r="D61" s="8"/>
      <c r="E61" s="8"/>
      <c r="F61" s="74">
        <v>1</v>
      </c>
    </row>
    <row r="62" spans="1:6" ht="12.75">
      <c r="A62" s="63">
        <v>1206</v>
      </c>
      <c r="B62" s="73" t="s">
        <v>332</v>
      </c>
      <c r="C62" s="8"/>
      <c r="D62" s="8"/>
      <c r="E62" s="8"/>
      <c r="F62" s="74">
        <v>1</v>
      </c>
    </row>
    <row r="63" spans="1:6" ht="12.75">
      <c r="A63" s="76">
        <v>1216</v>
      </c>
      <c r="B63" s="77" t="s">
        <v>861</v>
      </c>
      <c r="C63" s="8">
        <v>0.0077</v>
      </c>
      <c r="D63" s="8"/>
      <c r="E63" s="8"/>
      <c r="F63" s="74">
        <v>1</v>
      </c>
    </row>
    <row r="64" spans="1:6" ht="12.75">
      <c r="A64" s="76">
        <v>1217</v>
      </c>
      <c r="B64" s="77" t="s">
        <v>862</v>
      </c>
      <c r="C64" s="9">
        <v>0.01</v>
      </c>
      <c r="D64" s="8"/>
      <c r="E64" s="8"/>
      <c r="F64" s="74">
        <v>1</v>
      </c>
    </row>
    <row r="65" spans="1:6" ht="12.75">
      <c r="A65" s="76">
        <v>1221</v>
      </c>
      <c r="B65" s="77" t="s">
        <v>863</v>
      </c>
      <c r="C65" s="8"/>
      <c r="D65" s="8">
        <v>4.5</v>
      </c>
      <c r="E65" s="8">
        <v>0.4</v>
      </c>
      <c r="F65" s="74">
        <v>1</v>
      </c>
    </row>
    <row r="66" spans="1:6" ht="12.75">
      <c r="A66" s="76">
        <v>1226</v>
      </c>
      <c r="B66" s="77" t="s">
        <v>864</v>
      </c>
      <c r="C66" s="8"/>
      <c r="D66" s="8">
        <v>4.5</v>
      </c>
      <c r="E66" s="8">
        <v>0.4</v>
      </c>
      <c r="F66" s="74">
        <v>1</v>
      </c>
    </row>
    <row r="67" spans="1:6" ht="12.75">
      <c r="A67" s="76">
        <v>1227</v>
      </c>
      <c r="B67" s="77" t="s">
        <v>865</v>
      </c>
      <c r="C67" s="8"/>
      <c r="D67" s="8">
        <v>4.5</v>
      </c>
      <c r="E67" s="8">
        <v>0.4</v>
      </c>
      <c r="F67" s="74">
        <v>1</v>
      </c>
    </row>
    <row r="68" spans="1:6" ht="12.75">
      <c r="A68" s="76">
        <v>1228</v>
      </c>
      <c r="B68" s="77" t="s">
        <v>866</v>
      </c>
      <c r="C68" s="8"/>
      <c r="D68" s="8">
        <v>4.5</v>
      </c>
      <c r="E68" s="8">
        <v>0.4</v>
      </c>
      <c r="F68" s="74">
        <v>1</v>
      </c>
    </row>
    <row r="69" spans="1:6" ht="12.75">
      <c r="A69" s="63">
        <v>2222</v>
      </c>
      <c r="B69" s="73" t="s">
        <v>335</v>
      </c>
      <c r="C69" s="8"/>
      <c r="D69" s="8"/>
      <c r="E69" s="8"/>
      <c r="F69" s="74">
        <v>1</v>
      </c>
    </row>
    <row r="70" spans="1:6" ht="12.75">
      <c r="A70" s="63">
        <v>9901</v>
      </c>
      <c r="B70" s="75" t="s">
        <v>128</v>
      </c>
      <c r="C70" s="9">
        <v>0.0003</v>
      </c>
      <c r="D70" s="8"/>
      <c r="E70" s="9">
        <v>5</v>
      </c>
      <c r="F70" s="74">
        <v>1</v>
      </c>
    </row>
    <row r="71" spans="1:6" ht="12.75">
      <c r="A71" s="63">
        <v>9902</v>
      </c>
      <c r="B71" s="75" t="s">
        <v>338</v>
      </c>
      <c r="C71" s="8"/>
      <c r="D71" s="8"/>
      <c r="E71" s="8"/>
      <c r="F71" s="74">
        <v>1</v>
      </c>
    </row>
    <row r="72" spans="1:6" ht="12.75">
      <c r="A72" s="63">
        <v>9910</v>
      </c>
      <c r="B72" s="75" t="s">
        <v>340</v>
      </c>
      <c r="C72" s="8"/>
      <c r="D72" s="8"/>
      <c r="E72" s="8"/>
      <c r="F72" s="74">
        <v>1</v>
      </c>
    </row>
    <row r="73" spans="1:6" ht="12.75">
      <c r="A73" s="63">
        <v>9911</v>
      </c>
      <c r="B73" s="75" t="s">
        <v>341</v>
      </c>
      <c r="C73" s="8"/>
      <c r="D73" s="8"/>
      <c r="E73" s="8"/>
      <c r="F73" s="74">
        <v>1</v>
      </c>
    </row>
    <row r="74" spans="1:6" ht="12.75">
      <c r="A74" s="63">
        <v>9960</v>
      </c>
      <c r="B74" s="73" t="s">
        <v>234</v>
      </c>
      <c r="C74" s="8"/>
      <c r="D74" s="9">
        <v>120</v>
      </c>
      <c r="E74" s="8"/>
      <c r="F74" s="74">
        <v>1</v>
      </c>
    </row>
    <row r="75" spans="1:6" ht="12.75">
      <c r="A75" s="65">
        <v>9961</v>
      </c>
      <c r="B75" s="73" t="s">
        <v>867</v>
      </c>
      <c r="C75" s="8"/>
      <c r="D75" s="9"/>
      <c r="E75" s="8"/>
      <c r="F75" s="74">
        <v>1</v>
      </c>
    </row>
    <row r="76" spans="1:6" ht="12.75">
      <c r="A76" s="63">
        <v>11101</v>
      </c>
      <c r="B76" s="73" t="s">
        <v>347</v>
      </c>
      <c r="C76" s="8"/>
      <c r="D76" s="8"/>
      <c r="E76" s="8"/>
      <c r="F76" s="74">
        <v>1</v>
      </c>
    </row>
    <row r="77" spans="1:6" ht="12.75">
      <c r="A77" s="63">
        <v>16113</v>
      </c>
      <c r="B77" s="73" t="s">
        <v>349</v>
      </c>
      <c r="C77" s="8"/>
      <c r="D77" s="8"/>
      <c r="E77" s="8"/>
      <c r="F77" s="74">
        <v>1</v>
      </c>
    </row>
    <row r="78" spans="1:6" ht="12.75">
      <c r="A78" s="63">
        <v>42101</v>
      </c>
      <c r="B78" s="75" t="s">
        <v>351</v>
      </c>
      <c r="C78" s="8"/>
      <c r="D78" s="8"/>
      <c r="E78" s="8"/>
      <c r="F78" s="74">
        <v>1</v>
      </c>
    </row>
    <row r="79" spans="1:6" ht="12.75">
      <c r="A79" s="63">
        <v>42401</v>
      </c>
      <c r="B79" s="73" t="s">
        <v>353</v>
      </c>
      <c r="C79" s="8"/>
      <c r="D79" s="8"/>
      <c r="E79" s="8"/>
      <c r="F79" s="74">
        <v>1</v>
      </c>
    </row>
    <row r="80" spans="1:6" ht="12.75">
      <c r="A80" s="63">
        <v>42603</v>
      </c>
      <c r="B80" s="73" t="s">
        <v>356</v>
      </c>
      <c r="C80" s="8"/>
      <c r="D80" s="8"/>
      <c r="E80" s="8"/>
      <c r="F80" s="74">
        <v>1</v>
      </c>
    </row>
    <row r="81" spans="1:6" ht="12.75">
      <c r="A81" s="63">
        <v>43101</v>
      </c>
      <c r="B81" s="73" t="s">
        <v>358</v>
      </c>
      <c r="C81" s="8"/>
      <c r="D81" s="8"/>
      <c r="E81" s="8"/>
      <c r="F81" s="74">
        <v>1</v>
      </c>
    </row>
    <row r="82" spans="1:6" ht="12.75">
      <c r="A82" s="63">
        <v>43104</v>
      </c>
      <c r="B82" s="73" t="s">
        <v>359</v>
      </c>
      <c r="C82" s="8"/>
      <c r="D82" s="8"/>
      <c r="E82" s="8"/>
      <c r="F82" s="74">
        <v>1</v>
      </c>
    </row>
    <row r="83" spans="1:6" ht="12.75">
      <c r="A83" s="63">
        <v>50000</v>
      </c>
      <c r="B83" s="73" t="s">
        <v>149</v>
      </c>
      <c r="C83" s="9">
        <v>6E-06</v>
      </c>
      <c r="D83" s="9">
        <v>55</v>
      </c>
      <c r="E83" s="9">
        <v>9</v>
      </c>
      <c r="F83" s="74">
        <v>1</v>
      </c>
    </row>
    <row r="84" spans="1:6" ht="12.75">
      <c r="A84" s="63">
        <v>50066</v>
      </c>
      <c r="B84" s="73" t="s">
        <v>362</v>
      </c>
      <c r="C84" s="8"/>
      <c r="D84" s="8"/>
      <c r="E84" s="8"/>
      <c r="F84" s="74">
        <v>1</v>
      </c>
    </row>
    <row r="85" spans="1:6" ht="12.75">
      <c r="A85" s="63">
        <v>50077</v>
      </c>
      <c r="B85" s="73" t="s">
        <v>363</v>
      </c>
      <c r="C85" s="8"/>
      <c r="D85" s="8"/>
      <c r="E85" s="8"/>
      <c r="F85" s="74">
        <v>1</v>
      </c>
    </row>
    <row r="86" spans="1:6" ht="12.75">
      <c r="A86" s="63">
        <v>50180</v>
      </c>
      <c r="B86" s="73" t="s">
        <v>366</v>
      </c>
      <c r="C86" s="8"/>
      <c r="D86" s="8"/>
      <c r="E86" s="8"/>
      <c r="F86" s="74">
        <v>1</v>
      </c>
    </row>
    <row r="87" spans="1:6" ht="12.75">
      <c r="A87" s="63">
        <v>50282</v>
      </c>
      <c r="B87" s="73" t="s">
        <v>369</v>
      </c>
      <c r="C87" s="8"/>
      <c r="D87" s="8"/>
      <c r="E87" s="8"/>
      <c r="F87" s="74">
        <v>1</v>
      </c>
    </row>
    <row r="88" spans="1:6" ht="12.75">
      <c r="A88" s="63">
        <v>50293</v>
      </c>
      <c r="B88" s="75" t="s">
        <v>371</v>
      </c>
      <c r="C88" s="8"/>
      <c r="D88" s="8"/>
      <c r="E88" s="8"/>
      <c r="F88" s="74">
        <v>1</v>
      </c>
    </row>
    <row r="89" spans="1:6" ht="12.75">
      <c r="A89" s="63">
        <v>50328</v>
      </c>
      <c r="B89" s="73" t="s">
        <v>91</v>
      </c>
      <c r="C89" s="9">
        <v>0.0011</v>
      </c>
      <c r="D89" s="8"/>
      <c r="E89" s="8"/>
      <c r="F89" s="74">
        <v>1</v>
      </c>
    </row>
    <row r="90" spans="1:6" ht="12.75">
      <c r="A90" s="63">
        <v>50351</v>
      </c>
      <c r="B90" s="73" t="s">
        <v>375</v>
      </c>
      <c r="C90" s="8"/>
      <c r="D90" s="8"/>
      <c r="E90" s="8"/>
      <c r="F90" s="74">
        <v>1</v>
      </c>
    </row>
    <row r="91" spans="1:6" ht="12.75">
      <c r="A91" s="63">
        <v>50419</v>
      </c>
      <c r="B91" s="73" t="s">
        <v>378</v>
      </c>
      <c r="C91" s="8"/>
      <c r="D91" s="8"/>
      <c r="E91" s="8"/>
      <c r="F91" s="74">
        <v>1</v>
      </c>
    </row>
    <row r="92" spans="1:6" ht="12.75">
      <c r="A92" s="63">
        <v>50555</v>
      </c>
      <c r="B92" s="73" t="s">
        <v>828</v>
      </c>
      <c r="C92" s="8"/>
      <c r="D92" s="8"/>
      <c r="E92" s="9"/>
      <c r="F92" s="74">
        <v>1</v>
      </c>
    </row>
    <row r="93" spans="1:6" ht="12.75">
      <c r="A93" s="63">
        <v>50760</v>
      </c>
      <c r="B93" s="73" t="s">
        <v>381</v>
      </c>
      <c r="C93" s="8"/>
      <c r="D93" s="8"/>
      <c r="E93" s="8"/>
      <c r="F93" s="74">
        <v>1</v>
      </c>
    </row>
    <row r="94" spans="1:6" ht="12.75">
      <c r="A94" s="63">
        <v>50782</v>
      </c>
      <c r="B94" s="73" t="s">
        <v>382</v>
      </c>
      <c r="C94" s="8"/>
      <c r="D94" s="8"/>
      <c r="E94" s="8"/>
      <c r="F94" s="74">
        <v>1</v>
      </c>
    </row>
    <row r="95" spans="1:6" ht="12.75">
      <c r="A95" s="63">
        <v>51218</v>
      </c>
      <c r="B95" s="73" t="s">
        <v>384</v>
      </c>
      <c r="C95" s="8"/>
      <c r="D95" s="8"/>
      <c r="E95" s="8"/>
      <c r="F95" s="74">
        <v>1</v>
      </c>
    </row>
    <row r="96" spans="1:6" ht="12.75">
      <c r="A96" s="63">
        <v>51285</v>
      </c>
      <c r="B96" s="73" t="s">
        <v>350</v>
      </c>
      <c r="C96" s="8"/>
      <c r="D96" s="8"/>
      <c r="E96" s="8"/>
      <c r="F96" s="74">
        <v>1</v>
      </c>
    </row>
    <row r="97" spans="1:6" ht="12.75">
      <c r="A97" s="63">
        <v>51525</v>
      </c>
      <c r="B97" s="73" t="s">
        <v>388</v>
      </c>
      <c r="C97" s="8"/>
      <c r="D97" s="8"/>
      <c r="E97" s="8"/>
      <c r="F97" s="74">
        <v>1</v>
      </c>
    </row>
    <row r="98" spans="1:6" ht="12.75">
      <c r="A98" s="63">
        <v>51752</v>
      </c>
      <c r="B98" s="73" t="s">
        <v>391</v>
      </c>
      <c r="C98" s="8"/>
      <c r="D98" s="8"/>
      <c r="E98" s="8"/>
      <c r="F98" s="74">
        <v>1</v>
      </c>
    </row>
    <row r="99" spans="1:6" ht="12.75">
      <c r="A99" s="63">
        <v>51796</v>
      </c>
      <c r="B99" s="73" t="s">
        <v>244</v>
      </c>
      <c r="C99" s="9">
        <v>0.00029</v>
      </c>
      <c r="D99" s="8"/>
      <c r="E99" s="8"/>
      <c r="F99" s="74">
        <v>1</v>
      </c>
    </row>
    <row r="100" spans="1:6" ht="12.75">
      <c r="A100" s="63">
        <v>52244</v>
      </c>
      <c r="B100" s="75" t="s">
        <v>392</v>
      </c>
      <c r="C100" s="8"/>
      <c r="D100" s="8"/>
      <c r="E100" s="8"/>
      <c r="F100" s="74">
        <v>1</v>
      </c>
    </row>
    <row r="101" spans="1:6" ht="12.75">
      <c r="A101" s="63">
        <v>52675</v>
      </c>
      <c r="B101" s="73" t="s">
        <v>394</v>
      </c>
      <c r="C101" s="8"/>
      <c r="D101" s="8"/>
      <c r="E101" s="8"/>
      <c r="F101" s="74">
        <v>1</v>
      </c>
    </row>
    <row r="102" spans="1:6" ht="12.75">
      <c r="A102" s="63">
        <v>52686</v>
      </c>
      <c r="B102" s="73" t="s">
        <v>396</v>
      </c>
      <c r="C102" s="8"/>
      <c r="D102" s="8"/>
      <c r="E102" s="8"/>
      <c r="F102" s="74">
        <v>1</v>
      </c>
    </row>
    <row r="103" spans="1:6" ht="12.75">
      <c r="A103" s="63">
        <v>53167</v>
      </c>
      <c r="B103" s="73" t="s">
        <v>398</v>
      </c>
      <c r="C103" s="8"/>
      <c r="D103" s="8"/>
      <c r="E103" s="8"/>
      <c r="F103" s="74">
        <v>1</v>
      </c>
    </row>
    <row r="104" spans="1:6" ht="12.75">
      <c r="A104" s="63">
        <v>53703</v>
      </c>
      <c r="B104" s="73" t="s">
        <v>121</v>
      </c>
      <c r="C104" s="9">
        <v>0.0012</v>
      </c>
      <c r="D104" s="8"/>
      <c r="E104" s="8"/>
      <c r="F104" s="74">
        <v>1</v>
      </c>
    </row>
    <row r="105" spans="1:6" ht="12.75">
      <c r="A105" s="67">
        <v>53963</v>
      </c>
      <c r="B105" s="68" t="s">
        <v>829</v>
      </c>
      <c r="C105" s="8"/>
      <c r="D105" s="8"/>
      <c r="E105" s="9"/>
      <c r="F105" s="74">
        <v>1</v>
      </c>
    </row>
    <row r="106" spans="1:6" ht="12.75">
      <c r="A106" s="63">
        <v>54115</v>
      </c>
      <c r="B106" s="73" t="s">
        <v>403</v>
      </c>
      <c r="C106" s="8"/>
      <c r="D106" s="8"/>
      <c r="E106" s="8"/>
      <c r="F106" s="74">
        <v>1</v>
      </c>
    </row>
    <row r="107" spans="1:6" ht="12.75">
      <c r="A107" s="63">
        <v>54626</v>
      </c>
      <c r="B107" s="73" t="s">
        <v>404</v>
      </c>
      <c r="C107" s="8"/>
      <c r="D107" s="8"/>
      <c r="E107" s="8"/>
      <c r="F107" s="74">
        <v>1</v>
      </c>
    </row>
    <row r="108" spans="1:6" ht="12.75">
      <c r="A108" s="63">
        <v>54911</v>
      </c>
      <c r="B108" s="73" t="s">
        <v>406</v>
      </c>
      <c r="C108" s="8"/>
      <c r="D108" s="8"/>
      <c r="E108" s="8"/>
      <c r="F108" s="74">
        <v>1</v>
      </c>
    </row>
    <row r="109" spans="1:6" ht="12.75">
      <c r="A109" s="63">
        <v>55185</v>
      </c>
      <c r="B109" s="73" t="s">
        <v>196</v>
      </c>
      <c r="C109" s="9">
        <v>0.01</v>
      </c>
      <c r="D109" s="8"/>
      <c r="E109" s="8"/>
      <c r="F109" s="74">
        <v>1</v>
      </c>
    </row>
    <row r="110" spans="1:6" ht="12.75">
      <c r="A110" s="63">
        <v>55210</v>
      </c>
      <c r="B110" s="73" t="s">
        <v>377</v>
      </c>
      <c r="C110" s="8"/>
      <c r="D110" s="8"/>
      <c r="E110" s="8"/>
      <c r="F110" s="74">
        <v>1</v>
      </c>
    </row>
    <row r="111" spans="1:6" ht="12.75">
      <c r="A111" s="63">
        <v>55630</v>
      </c>
      <c r="B111" s="73" t="s">
        <v>409</v>
      </c>
      <c r="C111" s="8"/>
      <c r="D111" s="8"/>
      <c r="E111" s="8"/>
      <c r="F111" s="74">
        <v>1</v>
      </c>
    </row>
    <row r="112" spans="1:6" ht="12.75">
      <c r="A112" s="63">
        <v>55867</v>
      </c>
      <c r="B112" s="73" t="s">
        <v>411</v>
      </c>
      <c r="C112" s="8"/>
      <c r="D112" s="8"/>
      <c r="E112" s="8"/>
      <c r="F112" s="74">
        <v>1</v>
      </c>
    </row>
    <row r="113" spans="1:6" ht="12.75">
      <c r="A113" s="63">
        <v>55981</v>
      </c>
      <c r="B113" s="75" t="s">
        <v>302</v>
      </c>
      <c r="C113" s="8"/>
      <c r="D113" s="8"/>
      <c r="E113" s="8"/>
      <c r="F113" s="74">
        <v>1</v>
      </c>
    </row>
    <row r="114" spans="1:6" ht="12.75">
      <c r="A114" s="63">
        <v>56042</v>
      </c>
      <c r="B114" s="73" t="s">
        <v>415</v>
      </c>
      <c r="C114" s="8"/>
      <c r="D114" s="8"/>
      <c r="E114" s="8"/>
      <c r="F114" s="74">
        <v>1</v>
      </c>
    </row>
    <row r="115" spans="1:6" ht="12.75">
      <c r="A115" s="63">
        <v>56235</v>
      </c>
      <c r="B115" s="73" t="s">
        <v>104</v>
      </c>
      <c r="C115" s="9">
        <v>4.2E-05</v>
      </c>
      <c r="D115" s="9">
        <v>1900</v>
      </c>
      <c r="E115" s="9">
        <v>40</v>
      </c>
      <c r="F115" s="74">
        <v>1</v>
      </c>
    </row>
    <row r="116" spans="1:6" ht="12.75">
      <c r="A116" s="63">
        <v>56382</v>
      </c>
      <c r="B116" s="73" t="s">
        <v>417</v>
      </c>
      <c r="C116" s="8"/>
      <c r="D116" s="8"/>
      <c r="E116" s="8"/>
      <c r="F116" s="74">
        <v>1</v>
      </c>
    </row>
    <row r="117" spans="1:6" ht="12.75">
      <c r="A117" s="63">
        <v>56495</v>
      </c>
      <c r="B117" s="73" t="s">
        <v>61</v>
      </c>
      <c r="C117" s="9">
        <v>0.0063</v>
      </c>
      <c r="D117" s="8"/>
      <c r="E117" s="8"/>
      <c r="F117" s="74">
        <v>1</v>
      </c>
    </row>
    <row r="118" spans="1:6" ht="12.75">
      <c r="A118" s="63">
        <v>56531</v>
      </c>
      <c r="B118" s="73" t="s">
        <v>420</v>
      </c>
      <c r="C118" s="8"/>
      <c r="D118" s="8"/>
      <c r="E118" s="8"/>
      <c r="F118" s="74">
        <v>1</v>
      </c>
    </row>
    <row r="119" spans="1:6" ht="12.75">
      <c r="A119" s="63">
        <v>56553</v>
      </c>
      <c r="B119" s="73" t="s">
        <v>87</v>
      </c>
      <c r="C119" s="9">
        <v>0.00011</v>
      </c>
      <c r="D119" s="8"/>
      <c r="E119" s="8"/>
      <c r="F119" s="74">
        <v>1</v>
      </c>
    </row>
    <row r="120" spans="1:6" ht="12.75">
      <c r="A120" s="63">
        <v>56757</v>
      </c>
      <c r="B120" s="73" t="s">
        <v>422</v>
      </c>
      <c r="C120" s="8"/>
      <c r="D120" s="8"/>
      <c r="E120" s="8"/>
      <c r="F120" s="74">
        <v>1</v>
      </c>
    </row>
    <row r="121" spans="1:6" ht="12.75">
      <c r="A121" s="63">
        <v>57125</v>
      </c>
      <c r="B121" s="73" t="s">
        <v>868</v>
      </c>
      <c r="C121" s="8"/>
      <c r="D121" s="9">
        <v>340</v>
      </c>
      <c r="E121" s="9">
        <v>9</v>
      </c>
      <c r="F121" s="74">
        <v>1</v>
      </c>
    </row>
    <row r="122" spans="1:6" ht="12.75">
      <c r="A122" s="63">
        <v>57147</v>
      </c>
      <c r="B122" s="73" t="s">
        <v>261</v>
      </c>
      <c r="C122" s="8"/>
      <c r="D122" s="8"/>
      <c r="E122" s="8"/>
      <c r="F122" s="74">
        <v>1</v>
      </c>
    </row>
    <row r="123" spans="1:6" ht="12.75">
      <c r="A123" s="63">
        <v>57330</v>
      </c>
      <c r="B123" s="73" t="s">
        <v>424</v>
      </c>
      <c r="C123" s="8"/>
      <c r="D123" s="8"/>
      <c r="E123" s="8"/>
      <c r="F123" s="74">
        <v>1</v>
      </c>
    </row>
    <row r="124" spans="1:6" ht="12.75">
      <c r="A124" s="63">
        <v>57410</v>
      </c>
      <c r="B124" s="73" t="s">
        <v>426</v>
      </c>
      <c r="C124" s="8"/>
      <c r="D124" s="8"/>
      <c r="E124" s="8"/>
      <c r="F124" s="74">
        <v>1</v>
      </c>
    </row>
    <row r="125" spans="1:6" ht="12.75">
      <c r="A125" s="67">
        <v>57578</v>
      </c>
      <c r="B125" s="68" t="s">
        <v>830</v>
      </c>
      <c r="C125" s="8"/>
      <c r="D125" s="8"/>
      <c r="E125" s="9"/>
      <c r="F125" s="74">
        <v>1</v>
      </c>
    </row>
    <row r="126" spans="1:6" ht="12.75">
      <c r="A126" s="63">
        <v>57636</v>
      </c>
      <c r="B126" s="73" t="s">
        <v>428</v>
      </c>
      <c r="C126" s="8"/>
      <c r="D126" s="8"/>
      <c r="E126" s="8"/>
      <c r="F126" s="74">
        <v>1</v>
      </c>
    </row>
    <row r="127" spans="1:6" ht="12.75">
      <c r="A127" s="67">
        <v>57749</v>
      </c>
      <c r="B127" s="68" t="s">
        <v>831</v>
      </c>
      <c r="C127" s="8"/>
      <c r="D127" s="8"/>
      <c r="E127" s="9"/>
      <c r="F127" s="74">
        <v>1</v>
      </c>
    </row>
    <row r="128" spans="1:6" ht="12.75">
      <c r="A128" s="63">
        <v>57830</v>
      </c>
      <c r="B128" s="73" t="s">
        <v>431</v>
      </c>
      <c r="C128" s="8"/>
      <c r="D128" s="8"/>
      <c r="E128" s="8"/>
      <c r="F128" s="74">
        <v>1</v>
      </c>
    </row>
    <row r="129" spans="1:6" ht="12.75">
      <c r="A129" s="63">
        <v>57976</v>
      </c>
      <c r="B129" s="75" t="s">
        <v>70</v>
      </c>
      <c r="C129" s="9">
        <v>0.071</v>
      </c>
      <c r="D129" s="8"/>
      <c r="E129" s="8"/>
      <c r="F129" s="74">
        <v>1</v>
      </c>
    </row>
    <row r="130" spans="1:6" ht="12.75">
      <c r="A130" s="63">
        <v>58184</v>
      </c>
      <c r="B130" s="73" t="s">
        <v>435</v>
      </c>
      <c r="C130" s="8"/>
      <c r="D130" s="8"/>
      <c r="E130" s="8"/>
      <c r="F130" s="74">
        <v>1</v>
      </c>
    </row>
    <row r="131" spans="1:6" ht="12.75">
      <c r="A131" s="63">
        <v>58220</v>
      </c>
      <c r="B131" s="73" t="s">
        <v>437</v>
      </c>
      <c r="C131" s="8"/>
      <c r="D131" s="8"/>
      <c r="E131" s="8"/>
      <c r="F131" s="74">
        <v>1</v>
      </c>
    </row>
    <row r="132" spans="1:6" ht="12.75">
      <c r="A132" s="63">
        <v>58899</v>
      </c>
      <c r="B132" s="75" t="s">
        <v>169</v>
      </c>
      <c r="C132" s="9">
        <v>0.00031</v>
      </c>
      <c r="D132" s="8"/>
      <c r="E132" s="8"/>
      <c r="F132" s="74">
        <v>1</v>
      </c>
    </row>
    <row r="133" spans="1:6" ht="12.75">
      <c r="A133" s="63">
        <v>58902</v>
      </c>
      <c r="B133" s="73" t="s">
        <v>328</v>
      </c>
      <c r="C133" s="8"/>
      <c r="D133" s="8"/>
      <c r="E133" s="8"/>
      <c r="F133" s="74">
        <v>1</v>
      </c>
    </row>
    <row r="134" spans="1:6" ht="12.75">
      <c r="A134" s="63">
        <v>59052</v>
      </c>
      <c r="B134" s="73" t="s">
        <v>442</v>
      </c>
      <c r="C134" s="8"/>
      <c r="D134" s="8"/>
      <c r="E134" s="8"/>
      <c r="F134" s="74">
        <v>1</v>
      </c>
    </row>
    <row r="135" spans="1:6" ht="12.75">
      <c r="A135" s="63">
        <v>59870</v>
      </c>
      <c r="B135" s="73" t="s">
        <v>444</v>
      </c>
      <c r="C135" s="8"/>
      <c r="D135" s="8"/>
      <c r="E135" s="8"/>
      <c r="F135" s="74">
        <v>1</v>
      </c>
    </row>
    <row r="136" spans="1:6" ht="12.75">
      <c r="A136" s="63">
        <v>59892</v>
      </c>
      <c r="B136" s="73" t="s">
        <v>202</v>
      </c>
      <c r="C136" s="9">
        <v>0.0019</v>
      </c>
      <c r="D136" s="8"/>
      <c r="E136" s="8"/>
      <c r="F136" s="74">
        <v>1</v>
      </c>
    </row>
    <row r="137" spans="1:6" ht="12.75">
      <c r="A137" s="63">
        <v>59961</v>
      </c>
      <c r="B137" s="73" t="s">
        <v>447</v>
      </c>
      <c r="C137" s="8"/>
      <c r="D137" s="8"/>
      <c r="E137" s="8"/>
      <c r="F137" s="74">
        <v>1</v>
      </c>
    </row>
    <row r="138" spans="1:6" ht="12.75">
      <c r="A138" s="63">
        <v>60093</v>
      </c>
      <c r="B138" s="73" t="s">
        <v>450</v>
      </c>
      <c r="C138" s="8"/>
      <c r="D138" s="8"/>
      <c r="E138" s="8"/>
      <c r="F138" s="74">
        <v>1</v>
      </c>
    </row>
    <row r="139" spans="1:6" ht="12.75">
      <c r="A139" s="63">
        <v>60117</v>
      </c>
      <c r="B139" s="80" t="s">
        <v>65</v>
      </c>
      <c r="C139" s="9">
        <v>0.0013</v>
      </c>
      <c r="D139" s="8"/>
      <c r="E139" s="8"/>
      <c r="F139" s="74">
        <v>1</v>
      </c>
    </row>
    <row r="140" spans="1:6" ht="12.75">
      <c r="A140" s="63">
        <v>60344</v>
      </c>
      <c r="B140" s="73" t="s">
        <v>451</v>
      </c>
      <c r="C140" s="8"/>
      <c r="D140" s="8"/>
      <c r="E140" s="8"/>
      <c r="F140" s="74">
        <v>1</v>
      </c>
    </row>
    <row r="141" spans="1:6" ht="12.75">
      <c r="A141" s="63">
        <v>60355</v>
      </c>
      <c r="B141" s="73" t="s">
        <v>73</v>
      </c>
      <c r="C141" s="9">
        <v>2E-05</v>
      </c>
      <c r="D141" s="8"/>
      <c r="E141" s="8"/>
      <c r="F141" s="74">
        <v>1</v>
      </c>
    </row>
    <row r="142" spans="1:6" ht="12.75">
      <c r="A142" s="63">
        <v>60560</v>
      </c>
      <c r="B142" s="73" t="s">
        <v>455</v>
      </c>
      <c r="C142" s="8"/>
      <c r="D142" s="8"/>
      <c r="E142" s="8"/>
      <c r="F142" s="74">
        <v>1</v>
      </c>
    </row>
    <row r="143" spans="1:6" ht="12.75">
      <c r="A143" s="63">
        <v>60571</v>
      </c>
      <c r="B143" s="73" t="s">
        <v>458</v>
      </c>
      <c r="C143" s="8"/>
      <c r="D143" s="8"/>
      <c r="E143" s="8"/>
      <c r="F143" s="74">
        <v>1</v>
      </c>
    </row>
    <row r="144" spans="1:6" ht="12.75">
      <c r="A144" s="63">
        <v>61574</v>
      </c>
      <c r="B144" s="73" t="s">
        <v>460</v>
      </c>
      <c r="C144" s="8"/>
      <c r="D144" s="8"/>
      <c r="E144" s="8"/>
      <c r="F144" s="74">
        <v>1</v>
      </c>
    </row>
    <row r="145" spans="1:6" ht="12.75">
      <c r="A145" s="63">
        <v>61825</v>
      </c>
      <c r="B145" s="73" t="s">
        <v>832</v>
      </c>
      <c r="C145" s="8"/>
      <c r="D145" s="8"/>
      <c r="E145" s="8"/>
      <c r="F145" s="74">
        <v>1</v>
      </c>
    </row>
    <row r="146" spans="1:6" ht="12.75">
      <c r="A146" s="63">
        <v>62442</v>
      </c>
      <c r="B146" s="73" t="s">
        <v>462</v>
      </c>
      <c r="C146" s="8"/>
      <c r="D146" s="8"/>
      <c r="E146" s="8"/>
      <c r="F146" s="74">
        <v>1</v>
      </c>
    </row>
    <row r="147" spans="1:6" ht="12.75">
      <c r="A147" s="63">
        <v>62500</v>
      </c>
      <c r="B147" s="73" t="s">
        <v>463</v>
      </c>
      <c r="C147" s="8"/>
      <c r="D147" s="8"/>
      <c r="E147" s="8"/>
      <c r="F147" s="74">
        <v>1</v>
      </c>
    </row>
    <row r="148" spans="1:6" ht="12.75">
      <c r="A148" s="63">
        <v>62533</v>
      </c>
      <c r="B148" s="73" t="s">
        <v>81</v>
      </c>
      <c r="C148" s="9">
        <v>1.6E-06</v>
      </c>
      <c r="D148" s="8"/>
      <c r="E148" s="8"/>
      <c r="F148" s="74">
        <v>1</v>
      </c>
    </row>
    <row r="149" spans="1:6" ht="12.75">
      <c r="A149" s="63">
        <v>62555</v>
      </c>
      <c r="B149" s="73" t="s">
        <v>238</v>
      </c>
      <c r="C149" s="9">
        <v>0.0017</v>
      </c>
      <c r="D149" s="8"/>
      <c r="E149" s="8"/>
      <c r="F149" s="74">
        <v>1</v>
      </c>
    </row>
    <row r="150" spans="1:6" ht="12.75">
      <c r="A150" s="63">
        <v>62566</v>
      </c>
      <c r="B150" s="73" t="s">
        <v>833</v>
      </c>
      <c r="C150" s="9"/>
      <c r="D150" s="8"/>
      <c r="E150" s="8"/>
      <c r="F150" s="74">
        <v>1</v>
      </c>
    </row>
    <row r="151" spans="1:6" ht="12.75">
      <c r="A151" s="63">
        <v>62737</v>
      </c>
      <c r="B151" s="73" t="s">
        <v>834</v>
      </c>
      <c r="C151" s="9"/>
      <c r="D151" s="8"/>
      <c r="E151" s="8"/>
      <c r="F151" s="74">
        <v>1</v>
      </c>
    </row>
    <row r="152" spans="1:6" ht="12.75">
      <c r="A152" s="63">
        <v>62759</v>
      </c>
      <c r="B152" s="73" t="s">
        <v>197</v>
      </c>
      <c r="C152" s="9">
        <v>0.0046</v>
      </c>
      <c r="D152" s="8"/>
      <c r="E152" s="8"/>
      <c r="F152" s="74">
        <v>1</v>
      </c>
    </row>
    <row r="153" spans="1:6" ht="12.75">
      <c r="A153" s="63">
        <v>63252</v>
      </c>
      <c r="B153" s="73" t="s">
        <v>469</v>
      </c>
      <c r="C153" s="8"/>
      <c r="D153" s="8"/>
      <c r="E153" s="8"/>
      <c r="F153" s="74">
        <v>1</v>
      </c>
    </row>
    <row r="154" spans="1:6" ht="12.75">
      <c r="A154" s="63">
        <v>63923</v>
      </c>
      <c r="B154" s="73" t="s">
        <v>471</v>
      </c>
      <c r="C154" s="8"/>
      <c r="D154" s="8"/>
      <c r="E154" s="8"/>
      <c r="F154" s="74">
        <v>1</v>
      </c>
    </row>
    <row r="155" spans="1:6" ht="12.75">
      <c r="A155" s="63">
        <v>63989</v>
      </c>
      <c r="B155" s="73" t="s">
        <v>473</v>
      </c>
      <c r="C155" s="8"/>
      <c r="D155" s="8"/>
      <c r="E155" s="8"/>
      <c r="F155" s="74">
        <v>1</v>
      </c>
    </row>
    <row r="156" spans="1:6" ht="12.75">
      <c r="A156" s="63">
        <v>64675</v>
      </c>
      <c r="B156" s="73" t="s">
        <v>434</v>
      </c>
      <c r="C156" s="8"/>
      <c r="D156" s="8"/>
      <c r="E156" s="8"/>
      <c r="F156" s="74">
        <v>1</v>
      </c>
    </row>
    <row r="157" spans="1:6" ht="12.75">
      <c r="A157" s="63">
        <v>64755</v>
      </c>
      <c r="B157" s="73" t="s">
        <v>476</v>
      </c>
      <c r="C157" s="8"/>
      <c r="D157" s="8"/>
      <c r="E157" s="8"/>
      <c r="F157" s="74">
        <v>1</v>
      </c>
    </row>
    <row r="158" spans="1:6" ht="12" customHeight="1">
      <c r="A158" s="63">
        <v>66273</v>
      </c>
      <c r="B158" s="73" t="s">
        <v>835</v>
      </c>
      <c r="C158" s="8"/>
      <c r="D158" s="8"/>
      <c r="E158" s="8"/>
      <c r="F158" s="74">
        <v>1</v>
      </c>
    </row>
    <row r="159" spans="1:6" ht="12.75">
      <c r="A159" s="63">
        <v>66751</v>
      </c>
      <c r="B159" s="73" t="s">
        <v>478</v>
      </c>
      <c r="C159" s="8"/>
      <c r="D159" s="8"/>
      <c r="E159" s="8"/>
      <c r="F159" s="74">
        <v>1</v>
      </c>
    </row>
    <row r="160" spans="1:6" ht="12.75">
      <c r="A160" s="63">
        <v>66819</v>
      </c>
      <c r="B160" s="73" t="s">
        <v>480</v>
      </c>
      <c r="C160" s="8"/>
      <c r="D160" s="8"/>
      <c r="E160" s="8"/>
      <c r="F160" s="74">
        <v>1</v>
      </c>
    </row>
    <row r="161" spans="1:6" ht="12.75">
      <c r="A161" s="63">
        <v>67209</v>
      </c>
      <c r="B161" s="73" t="s">
        <v>482</v>
      </c>
      <c r="C161" s="8"/>
      <c r="D161" s="8"/>
      <c r="E161" s="8"/>
      <c r="F161" s="74">
        <v>1</v>
      </c>
    </row>
    <row r="162" spans="1:6" ht="12.75">
      <c r="A162" s="63">
        <v>67458</v>
      </c>
      <c r="B162" s="73" t="s">
        <v>483</v>
      </c>
      <c r="C162" s="8"/>
      <c r="D162" s="8"/>
      <c r="E162" s="8"/>
      <c r="F162" s="74">
        <v>1</v>
      </c>
    </row>
    <row r="163" spans="1:6" ht="12.75">
      <c r="A163" s="63">
        <v>67561</v>
      </c>
      <c r="B163" s="73" t="s">
        <v>175</v>
      </c>
      <c r="C163" s="8"/>
      <c r="D163" s="9">
        <v>28000</v>
      </c>
      <c r="E163" s="9">
        <v>4000</v>
      </c>
      <c r="F163" s="74">
        <v>1</v>
      </c>
    </row>
    <row r="164" spans="1:6" ht="12.75">
      <c r="A164" s="63">
        <v>67630</v>
      </c>
      <c r="B164" s="73" t="s">
        <v>162</v>
      </c>
      <c r="C164" s="8"/>
      <c r="D164" s="9">
        <v>3200</v>
      </c>
      <c r="E164" s="9">
        <v>7000</v>
      </c>
      <c r="F164" s="74">
        <v>1</v>
      </c>
    </row>
    <row r="165" spans="1:6" ht="12.75">
      <c r="A165" s="63">
        <v>67663</v>
      </c>
      <c r="B165" s="73" t="s">
        <v>109</v>
      </c>
      <c r="C165" s="9">
        <v>5.3E-06</v>
      </c>
      <c r="D165" s="9">
        <v>150</v>
      </c>
      <c r="E165" s="9">
        <v>300</v>
      </c>
      <c r="F165" s="74">
        <v>1</v>
      </c>
    </row>
    <row r="166" spans="1:6" ht="12.75">
      <c r="A166" s="63">
        <v>67721</v>
      </c>
      <c r="B166" s="73" t="s">
        <v>836</v>
      </c>
      <c r="C166" s="9"/>
      <c r="D166" s="9"/>
      <c r="E166" s="9"/>
      <c r="F166" s="74">
        <v>1</v>
      </c>
    </row>
    <row r="167" spans="1:6" ht="12.75">
      <c r="A167" s="63">
        <v>68122</v>
      </c>
      <c r="B167" s="73" t="s">
        <v>130</v>
      </c>
      <c r="C167" s="8"/>
      <c r="D167" s="8"/>
      <c r="E167" s="9">
        <v>80</v>
      </c>
      <c r="F167" s="74">
        <v>1</v>
      </c>
    </row>
    <row r="168" spans="1:6" ht="12.75">
      <c r="A168" s="63">
        <v>68224</v>
      </c>
      <c r="B168" s="73" t="s">
        <v>488</v>
      </c>
      <c r="C168" s="8"/>
      <c r="D168" s="8"/>
      <c r="E168" s="8"/>
      <c r="F168" s="74">
        <v>1</v>
      </c>
    </row>
    <row r="169" spans="1:6" ht="12.75">
      <c r="A169" s="63">
        <v>68768</v>
      </c>
      <c r="B169" s="75" t="s">
        <v>490</v>
      </c>
      <c r="C169" s="8"/>
      <c r="D169" s="8"/>
      <c r="E169" s="8"/>
      <c r="F169" s="74">
        <v>1</v>
      </c>
    </row>
    <row r="170" spans="1:6" ht="12.75">
      <c r="A170" s="63">
        <v>70257</v>
      </c>
      <c r="B170" s="73" t="s">
        <v>491</v>
      </c>
      <c r="C170" s="8"/>
      <c r="D170" s="8"/>
      <c r="E170" s="8"/>
      <c r="F170" s="74">
        <v>1</v>
      </c>
    </row>
    <row r="171" spans="1:6" ht="12.75">
      <c r="A171" s="63">
        <v>71363</v>
      </c>
      <c r="B171" s="73" t="s">
        <v>493</v>
      </c>
      <c r="C171" s="8"/>
      <c r="D171" s="8"/>
      <c r="E171" s="8"/>
      <c r="F171" s="74">
        <v>1</v>
      </c>
    </row>
    <row r="172" spans="1:6" ht="12.75">
      <c r="A172" s="63">
        <v>71432</v>
      </c>
      <c r="B172" s="73" t="s">
        <v>88</v>
      </c>
      <c r="C172" s="9">
        <v>2.9E-05</v>
      </c>
      <c r="D172" s="79">
        <v>27</v>
      </c>
      <c r="E172" s="79">
        <v>3</v>
      </c>
      <c r="F172" s="74">
        <v>1</v>
      </c>
    </row>
    <row r="173" spans="1:6" ht="12.75">
      <c r="A173" s="76">
        <v>71487</v>
      </c>
      <c r="B173" s="77" t="s">
        <v>869</v>
      </c>
      <c r="C173" s="9">
        <v>0.01</v>
      </c>
      <c r="D173" s="79"/>
      <c r="E173" s="79"/>
      <c r="F173" s="78">
        <v>0.3331</v>
      </c>
    </row>
    <row r="174" spans="1:6" ht="12.75">
      <c r="A174" s="63">
        <v>71556</v>
      </c>
      <c r="B174" s="73" t="s">
        <v>177</v>
      </c>
      <c r="C174" s="8"/>
      <c r="D174" s="9">
        <v>68000</v>
      </c>
      <c r="E174" s="9">
        <v>1000</v>
      </c>
      <c r="F174" s="74">
        <v>1</v>
      </c>
    </row>
    <row r="175" spans="1:6" ht="12.75">
      <c r="A175" s="63">
        <v>71589</v>
      </c>
      <c r="B175" s="73" t="s">
        <v>495</v>
      </c>
      <c r="C175" s="8"/>
      <c r="D175" s="8"/>
      <c r="E175" s="8"/>
      <c r="F175" s="74">
        <v>1</v>
      </c>
    </row>
    <row r="176" spans="1:6" ht="12.75">
      <c r="A176" s="63">
        <v>72333</v>
      </c>
      <c r="B176" s="73" t="s">
        <v>497</v>
      </c>
      <c r="C176" s="8"/>
      <c r="D176" s="8"/>
      <c r="E176" s="8"/>
      <c r="F176" s="74">
        <v>1</v>
      </c>
    </row>
    <row r="177" spans="1:6" ht="12.75">
      <c r="A177" s="63">
        <v>72435</v>
      </c>
      <c r="B177" s="73" t="s">
        <v>498</v>
      </c>
      <c r="C177" s="8"/>
      <c r="D177" s="8"/>
      <c r="E177" s="8"/>
      <c r="F177" s="74">
        <v>1</v>
      </c>
    </row>
    <row r="178" spans="1:6" ht="12.75">
      <c r="A178" s="63">
        <v>72548</v>
      </c>
      <c r="B178" s="75" t="s">
        <v>501</v>
      </c>
      <c r="C178" s="8"/>
      <c r="D178" s="8"/>
      <c r="E178" s="8"/>
      <c r="F178" s="74">
        <v>1</v>
      </c>
    </row>
    <row r="179" spans="1:6" ht="12.75">
      <c r="A179" s="63">
        <v>72559</v>
      </c>
      <c r="B179" s="75" t="s">
        <v>837</v>
      </c>
      <c r="C179" s="8"/>
      <c r="D179" s="8"/>
      <c r="E179" s="8"/>
      <c r="F179" s="74">
        <v>1</v>
      </c>
    </row>
    <row r="180" spans="1:6" ht="12.75">
      <c r="A180" s="63">
        <v>72571</v>
      </c>
      <c r="B180" s="73" t="s">
        <v>503</v>
      </c>
      <c r="C180" s="8"/>
      <c r="D180" s="8"/>
      <c r="E180" s="8"/>
      <c r="F180" s="74">
        <v>1</v>
      </c>
    </row>
    <row r="181" spans="1:6" ht="12.75">
      <c r="A181" s="63">
        <v>74828</v>
      </c>
      <c r="B181" s="73" t="s">
        <v>504</v>
      </c>
      <c r="C181" s="8"/>
      <c r="D181" s="8"/>
      <c r="E181" s="8"/>
      <c r="F181" s="74">
        <v>1</v>
      </c>
    </row>
    <row r="182" spans="1:6" ht="12.75">
      <c r="A182" s="63">
        <v>74839</v>
      </c>
      <c r="B182" s="73" t="s">
        <v>176</v>
      </c>
      <c r="C182" s="8"/>
      <c r="D182" s="9">
        <v>3900</v>
      </c>
      <c r="E182" s="9">
        <v>5</v>
      </c>
      <c r="F182" s="74">
        <v>1</v>
      </c>
    </row>
    <row r="183" spans="1:6" ht="12.75">
      <c r="A183" s="63">
        <v>74851</v>
      </c>
      <c r="B183" s="73" t="s">
        <v>449</v>
      </c>
      <c r="C183" s="8"/>
      <c r="D183" s="8"/>
      <c r="E183" s="8"/>
      <c r="F183" s="74">
        <v>1</v>
      </c>
    </row>
    <row r="184" spans="1:6" ht="12.75">
      <c r="A184" s="63">
        <v>74873</v>
      </c>
      <c r="B184" s="73" t="s">
        <v>492</v>
      </c>
      <c r="C184" s="8"/>
      <c r="D184" s="8"/>
      <c r="E184" s="8"/>
      <c r="F184" s="74">
        <v>1</v>
      </c>
    </row>
    <row r="185" spans="1:6" ht="12.75">
      <c r="A185" s="63">
        <v>74884</v>
      </c>
      <c r="B185" s="73" t="s">
        <v>496</v>
      </c>
      <c r="C185" s="8"/>
      <c r="D185" s="8"/>
      <c r="E185" s="8"/>
      <c r="F185" s="74">
        <v>1</v>
      </c>
    </row>
    <row r="186" spans="1:6" ht="12.75">
      <c r="A186" s="63">
        <v>74908</v>
      </c>
      <c r="B186" s="73" t="s">
        <v>870</v>
      </c>
      <c r="C186" s="8"/>
      <c r="D186" s="9">
        <v>340</v>
      </c>
      <c r="E186" s="9">
        <v>9</v>
      </c>
      <c r="F186" s="74">
        <v>1</v>
      </c>
    </row>
    <row r="187" spans="1:6" ht="12.75">
      <c r="A187" s="63">
        <v>74953</v>
      </c>
      <c r="B187" s="73" t="s">
        <v>505</v>
      </c>
      <c r="C187" s="8"/>
      <c r="D187" s="8"/>
      <c r="E187" s="8"/>
      <c r="F187" s="74">
        <v>1</v>
      </c>
    </row>
    <row r="188" spans="1:6" ht="12.75">
      <c r="A188" s="63">
        <v>75003</v>
      </c>
      <c r="B188" s="73" t="s">
        <v>838</v>
      </c>
      <c r="C188" s="8"/>
      <c r="D188" s="8"/>
      <c r="E188" s="9">
        <v>30000</v>
      </c>
      <c r="F188" s="74">
        <v>1</v>
      </c>
    </row>
    <row r="189" spans="1:6" ht="12.75">
      <c r="A189" s="63">
        <v>75014</v>
      </c>
      <c r="B189" s="73" t="s">
        <v>247</v>
      </c>
      <c r="C189" s="9">
        <v>7.8E-05</v>
      </c>
      <c r="D189" s="9">
        <v>180000</v>
      </c>
      <c r="E189" s="8"/>
      <c r="F189" s="74">
        <v>1</v>
      </c>
    </row>
    <row r="190" spans="1:6" ht="12.75">
      <c r="A190" s="63">
        <v>75025</v>
      </c>
      <c r="B190" s="73" t="s">
        <v>510</v>
      </c>
      <c r="C190" s="8"/>
      <c r="D190" s="8"/>
      <c r="E190" s="8"/>
      <c r="F190" s="74">
        <v>1</v>
      </c>
    </row>
    <row r="191" spans="1:6" ht="12.75">
      <c r="A191" s="63">
        <v>75058</v>
      </c>
      <c r="B191" s="73" t="s">
        <v>456</v>
      </c>
      <c r="C191" s="8"/>
      <c r="D191" s="8"/>
      <c r="E191" s="8"/>
      <c r="F191" s="74">
        <v>1</v>
      </c>
    </row>
    <row r="192" spans="1:6" ht="12.75">
      <c r="A192" s="63">
        <v>75070</v>
      </c>
      <c r="B192" s="73" t="s">
        <v>72</v>
      </c>
      <c r="C192" s="9">
        <v>2.7E-06</v>
      </c>
      <c r="D192" s="9">
        <v>470</v>
      </c>
      <c r="E192" s="9">
        <v>140</v>
      </c>
      <c r="F192" s="74">
        <v>1</v>
      </c>
    </row>
    <row r="193" spans="1:6" ht="12.75">
      <c r="A193" s="63">
        <v>75092</v>
      </c>
      <c r="B193" s="73" t="s">
        <v>181</v>
      </c>
      <c r="C193" s="9">
        <v>1E-06</v>
      </c>
      <c r="D193" s="9">
        <v>14000</v>
      </c>
      <c r="E193" s="9">
        <v>400</v>
      </c>
      <c r="F193" s="74">
        <v>1</v>
      </c>
    </row>
    <row r="194" spans="1:6" ht="12.75">
      <c r="A194" s="63">
        <v>75150</v>
      </c>
      <c r="B194" s="73" t="s">
        <v>102</v>
      </c>
      <c r="C194" s="8"/>
      <c r="D194" s="9">
        <v>6200</v>
      </c>
      <c r="E194" s="9">
        <v>800</v>
      </c>
      <c r="F194" s="74">
        <v>1</v>
      </c>
    </row>
    <row r="195" spans="1:6" ht="12.75">
      <c r="A195" s="63">
        <v>75218</v>
      </c>
      <c r="B195" s="73" t="s">
        <v>146</v>
      </c>
      <c r="C195" s="9">
        <v>8.8E-05</v>
      </c>
      <c r="D195" s="8"/>
      <c r="E195" s="9">
        <v>30</v>
      </c>
      <c r="F195" s="74">
        <v>1</v>
      </c>
    </row>
    <row r="196" spans="1:6" ht="12.75">
      <c r="A196" s="63">
        <v>75252</v>
      </c>
      <c r="B196" s="73" t="s">
        <v>513</v>
      </c>
      <c r="C196" s="8"/>
      <c r="D196" s="8"/>
      <c r="E196" s="8"/>
      <c r="F196" s="74">
        <v>1</v>
      </c>
    </row>
    <row r="197" spans="1:6" ht="12.75">
      <c r="A197" s="63">
        <v>75274</v>
      </c>
      <c r="B197" s="73" t="s">
        <v>514</v>
      </c>
      <c r="C197" s="8"/>
      <c r="D197" s="8"/>
      <c r="E197" s="8"/>
      <c r="F197" s="74">
        <v>1</v>
      </c>
    </row>
    <row r="198" spans="1:6" ht="12.75">
      <c r="A198" s="63">
        <v>75343</v>
      </c>
      <c r="B198" s="73" t="s">
        <v>16</v>
      </c>
      <c r="C198" s="9">
        <v>1.6E-06</v>
      </c>
      <c r="D198" s="8"/>
      <c r="E198" s="8"/>
      <c r="F198" s="74">
        <v>1</v>
      </c>
    </row>
    <row r="199" spans="1:6" ht="12.75">
      <c r="A199" s="63">
        <v>75354</v>
      </c>
      <c r="B199" s="73" t="s">
        <v>248</v>
      </c>
      <c r="C199" s="8"/>
      <c r="D199" s="8"/>
      <c r="E199" s="9">
        <v>70</v>
      </c>
      <c r="F199" s="74">
        <v>1</v>
      </c>
    </row>
    <row r="200" spans="1:6" ht="12.75">
      <c r="A200" s="65">
        <v>75376</v>
      </c>
      <c r="B200" s="73" t="s">
        <v>820</v>
      </c>
      <c r="C200" s="8"/>
      <c r="D200" s="8"/>
      <c r="E200" s="9"/>
      <c r="F200" s="74">
        <v>1</v>
      </c>
    </row>
    <row r="201" spans="1:6" ht="12.75">
      <c r="A201" s="63">
        <v>75434</v>
      </c>
      <c r="B201" s="75" t="s">
        <v>517</v>
      </c>
      <c r="C201" s="8"/>
      <c r="D201" s="8"/>
      <c r="E201" s="8"/>
      <c r="F201" s="74">
        <v>1</v>
      </c>
    </row>
    <row r="202" spans="1:6" ht="12.75">
      <c r="A202" s="63">
        <v>75445</v>
      </c>
      <c r="B202" s="73" t="s">
        <v>217</v>
      </c>
      <c r="C202" s="8"/>
      <c r="D202" s="9">
        <v>4</v>
      </c>
      <c r="E202" s="8"/>
      <c r="F202" s="74">
        <v>1</v>
      </c>
    </row>
    <row r="203" spans="1:6" ht="12.75">
      <c r="A203" s="63">
        <v>75456</v>
      </c>
      <c r="B203" s="75" t="s">
        <v>518</v>
      </c>
      <c r="C203" s="8"/>
      <c r="D203" s="8"/>
      <c r="E203" s="8"/>
      <c r="F203" s="74">
        <v>1</v>
      </c>
    </row>
    <row r="204" spans="1:6" ht="12.75">
      <c r="A204" s="63">
        <v>75467</v>
      </c>
      <c r="B204" s="75" t="s">
        <v>520</v>
      </c>
      <c r="C204" s="8"/>
      <c r="D204" s="8"/>
      <c r="E204" s="8"/>
      <c r="F204" s="74">
        <v>1</v>
      </c>
    </row>
    <row r="205" spans="1:6" ht="12.75">
      <c r="A205" s="63">
        <v>75558</v>
      </c>
      <c r="B205" s="73" t="s">
        <v>373</v>
      </c>
      <c r="C205" s="8"/>
      <c r="D205" s="8"/>
      <c r="E205" s="8"/>
      <c r="F205" s="74">
        <v>1</v>
      </c>
    </row>
    <row r="206" spans="1:6" ht="12.75">
      <c r="A206" s="63">
        <v>75569</v>
      </c>
      <c r="B206" s="73" t="s">
        <v>225</v>
      </c>
      <c r="C206" s="9">
        <v>3.7E-06</v>
      </c>
      <c r="D206" s="9">
        <v>3100</v>
      </c>
      <c r="E206" s="9">
        <v>30</v>
      </c>
      <c r="F206" s="74">
        <v>1</v>
      </c>
    </row>
    <row r="207" spans="1:6" ht="12.75">
      <c r="A207" s="63">
        <v>75650</v>
      </c>
      <c r="B207" s="73" t="s">
        <v>523</v>
      </c>
      <c r="C207" s="8"/>
      <c r="D207" s="8"/>
      <c r="E207" s="8"/>
      <c r="F207" s="74">
        <v>1</v>
      </c>
    </row>
    <row r="208" spans="1:6" ht="12.75">
      <c r="A208" s="63">
        <v>75694</v>
      </c>
      <c r="B208" s="73" t="s">
        <v>525</v>
      </c>
      <c r="C208" s="8"/>
      <c r="D208" s="8"/>
      <c r="E208" s="8"/>
      <c r="F208" s="74">
        <v>1</v>
      </c>
    </row>
    <row r="209" spans="1:6" ht="12.75">
      <c r="A209" s="63">
        <v>75718</v>
      </c>
      <c r="B209" s="73" t="s">
        <v>526</v>
      </c>
      <c r="C209" s="9">
        <v>0</v>
      </c>
      <c r="D209" s="9">
        <v>0</v>
      </c>
      <c r="E209" s="79">
        <v>0</v>
      </c>
      <c r="F209" s="74">
        <v>1</v>
      </c>
    </row>
    <row r="210" spans="1:6" ht="12.75">
      <c r="A210" s="63">
        <v>75730</v>
      </c>
      <c r="B210" s="73" t="s">
        <v>528</v>
      </c>
      <c r="C210" s="9"/>
      <c r="D210" s="9"/>
      <c r="E210" s="9"/>
      <c r="F210" s="74">
        <v>1</v>
      </c>
    </row>
    <row r="211" spans="1:6" ht="12.75">
      <c r="A211" s="63">
        <v>75865</v>
      </c>
      <c r="B211" s="73" t="s">
        <v>376</v>
      </c>
      <c r="C211" s="8"/>
      <c r="D211" s="8"/>
      <c r="E211" s="8"/>
      <c r="F211" s="74">
        <v>1</v>
      </c>
    </row>
    <row r="212" spans="1:6" ht="12.75">
      <c r="A212" s="63">
        <v>76062</v>
      </c>
      <c r="B212" s="73" t="s">
        <v>110</v>
      </c>
      <c r="C212" s="8"/>
      <c r="D212" s="9">
        <v>29</v>
      </c>
      <c r="E212" s="9">
        <v>0.4</v>
      </c>
      <c r="F212" s="74">
        <v>1</v>
      </c>
    </row>
    <row r="213" spans="1:6" ht="25.5">
      <c r="A213" s="63">
        <v>76131</v>
      </c>
      <c r="B213" s="75" t="s">
        <v>531</v>
      </c>
      <c r="C213" s="8"/>
      <c r="D213" s="8"/>
      <c r="E213" s="8"/>
      <c r="F213" s="74">
        <v>1</v>
      </c>
    </row>
    <row r="214" spans="1:6" ht="12.75">
      <c r="A214" s="63">
        <v>76437</v>
      </c>
      <c r="B214" s="73" t="s">
        <v>532</v>
      </c>
      <c r="C214" s="8"/>
      <c r="D214" s="8"/>
      <c r="E214" s="8"/>
      <c r="F214" s="74">
        <v>1</v>
      </c>
    </row>
    <row r="215" spans="1:6" ht="12.75">
      <c r="A215" s="63">
        <v>76448</v>
      </c>
      <c r="B215" s="73" t="s">
        <v>839</v>
      </c>
      <c r="C215" s="8"/>
      <c r="D215" s="8"/>
      <c r="E215" s="8"/>
      <c r="F215" s="74">
        <v>1</v>
      </c>
    </row>
    <row r="216" spans="1:6" ht="12.75">
      <c r="A216" s="63">
        <v>77474</v>
      </c>
      <c r="B216" s="75" t="s">
        <v>534</v>
      </c>
      <c r="C216" s="8"/>
      <c r="D216" s="8"/>
      <c r="E216" s="8"/>
      <c r="F216" s="74">
        <v>1</v>
      </c>
    </row>
    <row r="217" spans="1:6" ht="12.75">
      <c r="A217" s="63">
        <v>77781</v>
      </c>
      <c r="B217" s="73" t="s">
        <v>536</v>
      </c>
      <c r="C217" s="8"/>
      <c r="D217" s="8"/>
      <c r="E217" s="8"/>
      <c r="F217" s="74">
        <v>1</v>
      </c>
    </row>
    <row r="218" spans="1:6" ht="12.75">
      <c r="A218" s="63">
        <v>78308</v>
      </c>
      <c r="B218" s="73" t="s">
        <v>537</v>
      </c>
      <c r="C218" s="8"/>
      <c r="D218" s="8"/>
      <c r="E218" s="8"/>
      <c r="F218" s="74">
        <v>1</v>
      </c>
    </row>
    <row r="219" spans="1:6" ht="12.75">
      <c r="A219" s="63">
        <v>78400</v>
      </c>
      <c r="B219" s="73" t="s">
        <v>539</v>
      </c>
      <c r="C219" s="8"/>
      <c r="D219" s="8"/>
      <c r="E219" s="8"/>
      <c r="F219" s="74">
        <v>1</v>
      </c>
    </row>
    <row r="220" spans="1:6" ht="12.75">
      <c r="A220" s="63">
        <v>78591</v>
      </c>
      <c r="B220" s="73" t="s">
        <v>161</v>
      </c>
      <c r="C220" s="8"/>
      <c r="D220" s="8"/>
      <c r="E220" s="9">
        <v>2000</v>
      </c>
      <c r="F220" s="74">
        <v>1</v>
      </c>
    </row>
    <row r="221" spans="1:6" ht="12.75">
      <c r="A221" s="63">
        <v>78795</v>
      </c>
      <c r="B221" s="75" t="s">
        <v>541</v>
      </c>
      <c r="C221" s="8"/>
      <c r="D221" s="8"/>
      <c r="E221" s="8"/>
      <c r="F221" s="74">
        <v>1</v>
      </c>
    </row>
    <row r="222" spans="1:6" ht="12.75">
      <c r="A222" s="63">
        <v>78842</v>
      </c>
      <c r="B222" s="73" t="s">
        <v>486</v>
      </c>
      <c r="C222" s="8"/>
      <c r="D222" s="8"/>
      <c r="E222" s="8"/>
      <c r="F222" s="74">
        <v>1</v>
      </c>
    </row>
    <row r="223" spans="1:6" ht="12.75">
      <c r="A223" s="63">
        <v>78875</v>
      </c>
      <c r="B223" s="73" t="s">
        <v>840</v>
      </c>
      <c r="C223" s="8"/>
      <c r="D223" s="8"/>
      <c r="E223" s="8"/>
      <c r="F223" s="74">
        <v>1</v>
      </c>
    </row>
    <row r="224" spans="1:6" ht="12.75">
      <c r="A224" s="63">
        <v>78886</v>
      </c>
      <c r="B224" s="73" t="s">
        <v>336</v>
      </c>
      <c r="C224" s="8"/>
      <c r="D224" s="8"/>
      <c r="E224" s="8"/>
      <c r="F224" s="74">
        <v>1</v>
      </c>
    </row>
    <row r="225" spans="1:6" ht="12.75">
      <c r="A225" s="63">
        <v>78922</v>
      </c>
      <c r="B225" s="73" t="s">
        <v>516</v>
      </c>
      <c r="C225" s="8"/>
      <c r="D225" s="8"/>
      <c r="E225" s="8"/>
      <c r="F225" s="74">
        <v>1</v>
      </c>
    </row>
    <row r="226" spans="1:6" ht="12.75">
      <c r="A226" s="63">
        <v>78933</v>
      </c>
      <c r="B226" s="73" t="s">
        <v>178</v>
      </c>
      <c r="C226" s="8"/>
      <c r="D226" s="9">
        <v>13000</v>
      </c>
      <c r="E226" s="8"/>
      <c r="F226" s="74">
        <v>1</v>
      </c>
    </row>
    <row r="227" spans="1:6" ht="12.75">
      <c r="A227" s="63">
        <v>79005</v>
      </c>
      <c r="B227" s="73" t="s">
        <v>15</v>
      </c>
      <c r="C227" s="9">
        <v>1.6E-05</v>
      </c>
      <c r="D227" s="8"/>
      <c r="E227" s="8"/>
      <c r="F227" s="74">
        <v>1</v>
      </c>
    </row>
    <row r="228" spans="1:6" ht="12.75">
      <c r="A228" s="63">
        <v>79016</v>
      </c>
      <c r="B228" s="73" t="s">
        <v>242</v>
      </c>
      <c r="C228" s="9">
        <v>2E-06</v>
      </c>
      <c r="D228" s="8"/>
      <c r="E228" s="9">
        <v>600</v>
      </c>
      <c r="F228" s="74">
        <v>1</v>
      </c>
    </row>
    <row r="229" spans="1:6" ht="12.75">
      <c r="A229" s="63">
        <v>79061</v>
      </c>
      <c r="B229" s="73" t="s">
        <v>75</v>
      </c>
      <c r="C229" s="9">
        <v>0.0013</v>
      </c>
      <c r="D229" s="8"/>
      <c r="E229" s="8"/>
      <c r="F229" s="74">
        <v>1</v>
      </c>
    </row>
    <row r="230" spans="1:6" ht="12.75">
      <c r="A230" s="63">
        <v>79107</v>
      </c>
      <c r="B230" s="73" t="s">
        <v>76</v>
      </c>
      <c r="C230" s="8"/>
      <c r="D230" s="9">
        <v>6000</v>
      </c>
      <c r="E230" s="8"/>
      <c r="F230" s="74">
        <v>1</v>
      </c>
    </row>
    <row r="231" spans="1:6" ht="12.75">
      <c r="A231" s="63">
        <v>79118</v>
      </c>
      <c r="B231" s="73" t="s">
        <v>547</v>
      </c>
      <c r="C231" s="8"/>
      <c r="D231" s="8"/>
      <c r="E231" s="8"/>
      <c r="F231" s="74">
        <v>1</v>
      </c>
    </row>
    <row r="232" spans="1:6" ht="12.75">
      <c r="A232" s="63">
        <v>79210</v>
      </c>
      <c r="B232" s="73" t="s">
        <v>549</v>
      </c>
      <c r="C232" s="8"/>
      <c r="D232" s="8"/>
      <c r="E232" s="8"/>
      <c r="F232" s="74">
        <v>1</v>
      </c>
    </row>
    <row r="233" spans="1:6" ht="12.75">
      <c r="A233" s="63">
        <v>79345</v>
      </c>
      <c r="B233" s="73" t="s">
        <v>14</v>
      </c>
      <c r="C233" s="9">
        <v>5.8E-05</v>
      </c>
      <c r="D233" s="8"/>
      <c r="E233" s="8"/>
      <c r="F233" s="74">
        <v>1</v>
      </c>
    </row>
    <row r="234" spans="1:6" ht="12.75">
      <c r="A234" s="63">
        <v>79447</v>
      </c>
      <c r="B234" s="73" t="s">
        <v>841</v>
      </c>
      <c r="C234" s="9"/>
      <c r="D234" s="8"/>
      <c r="E234" s="8"/>
      <c r="F234" s="74">
        <v>1</v>
      </c>
    </row>
    <row r="235" spans="1:6" ht="12.75">
      <c r="A235" s="63">
        <v>79469</v>
      </c>
      <c r="B235" s="73" t="s">
        <v>385</v>
      </c>
      <c r="C235" s="8"/>
      <c r="D235" s="8"/>
      <c r="E235" s="8"/>
      <c r="F235" s="74">
        <v>1</v>
      </c>
    </row>
    <row r="236" spans="1:6" ht="12.75">
      <c r="A236" s="63">
        <v>79572</v>
      </c>
      <c r="B236" s="73" t="s">
        <v>555</v>
      </c>
      <c r="C236" s="8"/>
      <c r="D236" s="8"/>
      <c r="E236" s="8"/>
      <c r="F236" s="74">
        <v>1</v>
      </c>
    </row>
    <row r="237" spans="1:6" ht="12.75">
      <c r="A237" s="63">
        <v>80057</v>
      </c>
      <c r="B237" s="75" t="s">
        <v>412</v>
      </c>
      <c r="C237" s="8"/>
      <c r="D237" s="8"/>
      <c r="E237" s="8"/>
      <c r="F237" s="74">
        <v>1</v>
      </c>
    </row>
    <row r="238" spans="1:6" ht="12.75">
      <c r="A238" s="63">
        <v>80159</v>
      </c>
      <c r="B238" s="73" t="s">
        <v>557</v>
      </c>
      <c r="C238" s="8"/>
      <c r="D238" s="8"/>
      <c r="E238" s="8"/>
      <c r="F238" s="74">
        <v>1</v>
      </c>
    </row>
    <row r="239" spans="1:6" ht="12.75">
      <c r="A239" s="63">
        <v>80626</v>
      </c>
      <c r="B239" s="73" t="s">
        <v>502</v>
      </c>
      <c r="C239" s="8"/>
      <c r="D239" s="8"/>
      <c r="E239" s="8"/>
      <c r="F239" s="74">
        <v>1</v>
      </c>
    </row>
    <row r="240" spans="1:6" ht="12.75">
      <c r="A240" s="63">
        <v>81072</v>
      </c>
      <c r="B240" s="73" t="s">
        <v>561</v>
      </c>
      <c r="C240" s="8"/>
      <c r="D240" s="8"/>
      <c r="E240" s="8"/>
      <c r="F240" s="74">
        <v>1</v>
      </c>
    </row>
    <row r="241" spans="1:6" ht="12.75">
      <c r="A241" s="63">
        <v>81812</v>
      </c>
      <c r="B241" s="73" t="s">
        <v>563</v>
      </c>
      <c r="C241" s="8"/>
      <c r="D241" s="8"/>
      <c r="E241" s="8"/>
      <c r="F241" s="74">
        <v>1</v>
      </c>
    </row>
    <row r="242" spans="1:6" ht="12.75">
      <c r="A242" s="63">
        <v>81889</v>
      </c>
      <c r="B242" s="73" t="s">
        <v>565</v>
      </c>
      <c r="C242" s="8"/>
      <c r="D242" s="8"/>
      <c r="E242" s="8"/>
      <c r="F242" s="74">
        <v>1</v>
      </c>
    </row>
    <row r="243" spans="1:6" ht="12.75">
      <c r="A243" s="63">
        <v>82280</v>
      </c>
      <c r="B243" s="75" t="s">
        <v>311</v>
      </c>
      <c r="C243" s="8"/>
      <c r="D243" s="8"/>
      <c r="E243" s="8"/>
      <c r="F243" s="74">
        <v>1</v>
      </c>
    </row>
    <row r="244" spans="1:6" ht="12.75">
      <c r="A244" s="63">
        <v>82688</v>
      </c>
      <c r="B244" s="73" t="s">
        <v>568</v>
      </c>
      <c r="C244" s="8"/>
      <c r="D244" s="8"/>
      <c r="E244" s="8"/>
      <c r="F244" s="74">
        <v>1</v>
      </c>
    </row>
    <row r="245" spans="1:6" ht="12.75">
      <c r="A245" s="63">
        <v>83329</v>
      </c>
      <c r="B245" s="73" t="s">
        <v>446</v>
      </c>
      <c r="C245" s="8"/>
      <c r="D245" s="8"/>
      <c r="E245" s="8"/>
      <c r="F245" s="74">
        <v>1</v>
      </c>
    </row>
    <row r="246" spans="1:6" ht="12.75">
      <c r="A246" s="63">
        <v>84173</v>
      </c>
      <c r="B246" s="73" t="s">
        <v>570</v>
      </c>
      <c r="C246" s="8"/>
      <c r="D246" s="8"/>
      <c r="E246" s="8"/>
      <c r="F246" s="74">
        <v>1</v>
      </c>
    </row>
    <row r="247" spans="1:6" ht="12.75">
      <c r="A247" s="63">
        <v>84662</v>
      </c>
      <c r="B247" s="73" t="s">
        <v>433</v>
      </c>
      <c r="C247" s="8"/>
      <c r="D247" s="8"/>
      <c r="E247" s="8"/>
      <c r="F247" s="74">
        <v>1</v>
      </c>
    </row>
    <row r="248" spans="1:6" ht="12.75">
      <c r="A248" s="63">
        <v>84742</v>
      </c>
      <c r="B248" s="73" t="s">
        <v>571</v>
      </c>
      <c r="C248" s="8"/>
      <c r="D248" s="8"/>
      <c r="E248" s="8"/>
      <c r="F248" s="74">
        <v>1</v>
      </c>
    </row>
    <row r="249" spans="1:6" ht="12.75">
      <c r="A249" s="63">
        <v>85018</v>
      </c>
      <c r="B249" s="73" t="s">
        <v>572</v>
      </c>
      <c r="C249" s="8"/>
      <c r="D249" s="8"/>
      <c r="E249" s="8"/>
      <c r="F249" s="74">
        <v>1</v>
      </c>
    </row>
    <row r="250" spans="1:6" ht="12.75">
      <c r="A250" s="63">
        <v>85101</v>
      </c>
      <c r="B250" s="73" t="s">
        <v>574</v>
      </c>
      <c r="C250" s="8"/>
      <c r="D250" s="8"/>
      <c r="E250" s="8"/>
      <c r="F250" s="74">
        <v>1</v>
      </c>
    </row>
    <row r="251" spans="1:6" ht="12.75">
      <c r="A251" s="63">
        <v>85449</v>
      </c>
      <c r="B251" s="73" t="s">
        <v>220</v>
      </c>
      <c r="C251" s="8"/>
      <c r="D251" s="8"/>
      <c r="E251" s="9">
        <v>20</v>
      </c>
      <c r="F251" s="74">
        <v>1</v>
      </c>
    </row>
    <row r="252" spans="1:6" ht="12.75">
      <c r="A252" s="63">
        <v>85687</v>
      </c>
      <c r="B252" s="73" t="s">
        <v>400</v>
      </c>
      <c r="C252" s="8"/>
      <c r="D252" s="8"/>
      <c r="E252" s="8"/>
      <c r="F252" s="74">
        <v>1</v>
      </c>
    </row>
    <row r="253" spans="1:6" ht="12.75">
      <c r="A253" s="63">
        <v>86306</v>
      </c>
      <c r="B253" s="73" t="s">
        <v>200</v>
      </c>
      <c r="C253" s="9">
        <v>2.6E-06</v>
      </c>
      <c r="D253" s="8"/>
      <c r="E253" s="8"/>
      <c r="F253" s="74">
        <v>1</v>
      </c>
    </row>
    <row r="254" spans="1:6" ht="12.75">
      <c r="A254" s="63">
        <v>86737</v>
      </c>
      <c r="B254" s="73" t="s">
        <v>468</v>
      </c>
      <c r="C254" s="8"/>
      <c r="D254" s="8"/>
      <c r="E254" s="8"/>
      <c r="F254" s="74">
        <v>1</v>
      </c>
    </row>
    <row r="255" spans="1:6" ht="12.75">
      <c r="A255" s="63">
        <v>87296</v>
      </c>
      <c r="B255" s="73" t="s">
        <v>578</v>
      </c>
      <c r="C255" s="8"/>
      <c r="D255" s="8"/>
      <c r="E255" s="8"/>
      <c r="F255" s="74">
        <v>1</v>
      </c>
    </row>
    <row r="256" spans="1:6" ht="12.75">
      <c r="A256" s="63">
        <v>87627</v>
      </c>
      <c r="B256" s="73" t="s">
        <v>357</v>
      </c>
      <c r="C256" s="8"/>
      <c r="D256" s="8"/>
      <c r="E256" s="8"/>
      <c r="F256" s="74">
        <v>1</v>
      </c>
    </row>
    <row r="257" spans="1:6" ht="12.75">
      <c r="A257" s="63">
        <v>87683</v>
      </c>
      <c r="B257" s="73" t="s">
        <v>581</v>
      </c>
      <c r="C257" s="8"/>
      <c r="D257" s="8"/>
      <c r="E257" s="8"/>
      <c r="F257" s="74">
        <v>1</v>
      </c>
    </row>
    <row r="258" spans="1:6" ht="12.75">
      <c r="A258" s="63">
        <v>87865</v>
      </c>
      <c r="B258" s="73" t="s">
        <v>214</v>
      </c>
      <c r="C258" s="9">
        <v>5.1E-06</v>
      </c>
      <c r="D258" s="8"/>
      <c r="E258" s="8"/>
      <c r="F258" s="74">
        <v>1</v>
      </c>
    </row>
    <row r="259" spans="1:6" ht="12.75">
      <c r="A259" s="63">
        <v>88062</v>
      </c>
      <c r="B259" s="80" t="s">
        <v>50</v>
      </c>
      <c r="C259" s="9">
        <v>2E-05</v>
      </c>
      <c r="D259" s="8"/>
      <c r="E259" s="8"/>
      <c r="F259" s="74">
        <v>1</v>
      </c>
    </row>
    <row r="260" spans="1:6" ht="12.75">
      <c r="A260" s="63">
        <v>88101</v>
      </c>
      <c r="B260" s="73" t="s">
        <v>583</v>
      </c>
      <c r="C260" s="8"/>
      <c r="D260" s="8"/>
      <c r="E260" s="8"/>
      <c r="F260" s="74">
        <v>1</v>
      </c>
    </row>
    <row r="261" spans="1:6" ht="12.75">
      <c r="A261" s="63">
        <v>88755</v>
      </c>
      <c r="B261" s="73" t="s">
        <v>383</v>
      </c>
      <c r="C261" s="8"/>
      <c r="D261" s="8"/>
      <c r="E261" s="8"/>
      <c r="F261" s="74">
        <v>1</v>
      </c>
    </row>
    <row r="262" spans="1:6" ht="12.75">
      <c r="A262" s="63">
        <v>88857</v>
      </c>
      <c r="B262" s="73" t="s">
        <v>586</v>
      </c>
      <c r="C262" s="8"/>
      <c r="D262" s="8"/>
      <c r="E262" s="8"/>
      <c r="F262" s="74">
        <v>1</v>
      </c>
    </row>
    <row r="263" spans="1:6" ht="12.75">
      <c r="A263" s="63">
        <v>88891</v>
      </c>
      <c r="B263" s="73" t="s">
        <v>588</v>
      </c>
      <c r="C263" s="8"/>
      <c r="D263" s="8"/>
      <c r="E263" s="8"/>
      <c r="F263" s="74">
        <v>1</v>
      </c>
    </row>
    <row r="264" spans="1:6" ht="12.75">
      <c r="A264" s="63">
        <v>90040</v>
      </c>
      <c r="B264" s="73" t="s">
        <v>842</v>
      </c>
      <c r="C264" s="8"/>
      <c r="D264" s="8"/>
      <c r="E264" s="8"/>
      <c r="F264" s="74">
        <v>1</v>
      </c>
    </row>
    <row r="265" spans="1:6" ht="12.75">
      <c r="A265" s="63">
        <v>90437</v>
      </c>
      <c r="B265" s="73" t="s">
        <v>386</v>
      </c>
      <c r="C265" s="8"/>
      <c r="D265" s="8"/>
      <c r="E265" s="8"/>
      <c r="F265" s="74">
        <v>1</v>
      </c>
    </row>
    <row r="266" spans="1:6" ht="12.75">
      <c r="A266" s="63">
        <v>90948</v>
      </c>
      <c r="B266" s="73" t="s">
        <v>183</v>
      </c>
      <c r="C266" s="9">
        <v>0.00025</v>
      </c>
      <c r="D266" s="8"/>
      <c r="E266" s="8"/>
      <c r="F266" s="74">
        <v>1</v>
      </c>
    </row>
    <row r="267" spans="1:6" ht="12.75">
      <c r="A267" s="63">
        <v>91087</v>
      </c>
      <c r="B267" s="73" t="s">
        <v>241</v>
      </c>
      <c r="C267" s="9">
        <v>1.1E-05</v>
      </c>
      <c r="D267" s="8">
        <v>2</v>
      </c>
      <c r="E267" s="9">
        <v>0.008</v>
      </c>
      <c r="F267" s="74">
        <v>1</v>
      </c>
    </row>
    <row r="268" spans="1:6" ht="12.75">
      <c r="A268" s="63">
        <v>91203</v>
      </c>
      <c r="B268" s="73" t="s">
        <v>185</v>
      </c>
      <c r="C268" s="9">
        <v>3.4E-05</v>
      </c>
      <c r="D268" s="8"/>
      <c r="E268" s="9">
        <v>9</v>
      </c>
      <c r="F268" s="74">
        <v>1</v>
      </c>
    </row>
    <row r="269" spans="1:6" ht="12.75">
      <c r="A269" s="63">
        <v>91225</v>
      </c>
      <c r="B269" s="73" t="s">
        <v>589</v>
      </c>
      <c r="C269" s="8"/>
      <c r="D269" s="8"/>
      <c r="E269" s="8"/>
      <c r="F269" s="74">
        <v>1</v>
      </c>
    </row>
    <row r="270" spans="1:6" ht="12.75">
      <c r="A270" s="63">
        <v>91576</v>
      </c>
      <c r="B270" s="73" t="s">
        <v>370</v>
      </c>
      <c r="C270" s="8"/>
      <c r="D270" s="8"/>
      <c r="E270" s="8"/>
      <c r="F270" s="74">
        <v>1</v>
      </c>
    </row>
    <row r="271" spans="1:6" ht="12.75">
      <c r="A271" s="63">
        <v>91598</v>
      </c>
      <c r="B271" s="73" t="s">
        <v>380</v>
      </c>
      <c r="C271" s="8"/>
      <c r="D271" s="8"/>
      <c r="E271" s="8"/>
      <c r="F271" s="74">
        <v>1</v>
      </c>
    </row>
    <row r="272" spans="1:6" ht="12.75">
      <c r="A272" s="63">
        <v>91941</v>
      </c>
      <c r="B272" s="80" t="s">
        <v>59</v>
      </c>
      <c r="C272" s="9">
        <v>0.00034</v>
      </c>
      <c r="D272" s="8"/>
      <c r="E272" s="8"/>
      <c r="F272" s="74">
        <v>1</v>
      </c>
    </row>
    <row r="273" spans="1:6" ht="12.75">
      <c r="A273" s="63">
        <v>92524</v>
      </c>
      <c r="B273" s="73" t="s">
        <v>533</v>
      </c>
      <c r="C273" s="8"/>
      <c r="D273" s="8"/>
      <c r="E273" s="8"/>
      <c r="F273" s="74">
        <v>1</v>
      </c>
    </row>
    <row r="274" spans="1:6" ht="12.75">
      <c r="A274" s="63">
        <v>92671</v>
      </c>
      <c r="B274" s="73" t="s">
        <v>843</v>
      </c>
      <c r="C274" s="8"/>
      <c r="D274" s="8"/>
      <c r="E274" s="8"/>
      <c r="F274" s="74">
        <v>1</v>
      </c>
    </row>
    <row r="275" spans="1:6" ht="12.75">
      <c r="A275" s="63">
        <v>92875</v>
      </c>
      <c r="B275" s="73" t="s">
        <v>89</v>
      </c>
      <c r="C275" s="9">
        <v>0.14</v>
      </c>
      <c r="D275" s="8"/>
      <c r="E275" s="8"/>
      <c r="F275" s="74">
        <v>1</v>
      </c>
    </row>
    <row r="276" spans="1:6" ht="12.75">
      <c r="A276" s="63">
        <v>92933</v>
      </c>
      <c r="B276" s="73" t="s">
        <v>423</v>
      </c>
      <c r="C276" s="8"/>
      <c r="D276" s="8"/>
      <c r="E276" s="8"/>
      <c r="F276" s="74">
        <v>1</v>
      </c>
    </row>
    <row r="277" spans="1:6" ht="12.75">
      <c r="A277" s="63">
        <v>94360</v>
      </c>
      <c r="B277" s="73" t="s">
        <v>393</v>
      </c>
      <c r="C277" s="8"/>
      <c r="D277" s="8"/>
      <c r="E277" s="8"/>
      <c r="F277" s="74">
        <v>1</v>
      </c>
    </row>
    <row r="278" spans="1:6" ht="12.75">
      <c r="A278" s="63">
        <v>94586</v>
      </c>
      <c r="B278" s="73" t="s">
        <v>591</v>
      </c>
      <c r="C278" s="8"/>
      <c r="D278" s="8"/>
      <c r="E278" s="8"/>
      <c r="F278" s="74">
        <v>1</v>
      </c>
    </row>
    <row r="279" spans="1:6" ht="12.75">
      <c r="A279" s="63">
        <v>94597</v>
      </c>
      <c r="B279" s="73" t="s">
        <v>593</v>
      </c>
      <c r="C279" s="8"/>
      <c r="D279" s="8"/>
      <c r="E279" s="8"/>
      <c r="F279" s="74">
        <v>1</v>
      </c>
    </row>
    <row r="280" spans="1:6" ht="12.75">
      <c r="A280" s="63">
        <v>94757</v>
      </c>
      <c r="B280" s="75" t="s">
        <v>595</v>
      </c>
      <c r="C280" s="8"/>
      <c r="D280" s="8"/>
      <c r="E280" s="8"/>
      <c r="F280" s="74">
        <v>1</v>
      </c>
    </row>
    <row r="281" spans="1:6" ht="12.75">
      <c r="A281" s="63">
        <v>94780</v>
      </c>
      <c r="B281" s="73" t="s">
        <v>596</v>
      </c>
      <c r="C281" s="8"/>
      <c r="D281" s="8"/>
      <c r="E281" s="8"/>
      <c r="F281" s="74">
        <v>1</v>
      </c>
    </row>
    <row r="282" spans="1:6" ht="12.75">
      <c r="A282" s="63">
        <v>95067</v>
      </c>
      <c r="B282" s="73" t="s">
        <v>597</v>
      </c>
      <c r="C282" s="8"/>
      <c r="D282" s="8"/>
      <c r="E282" s="8"/>
      <c r="F282" s="74">
        <v>1</v>
      </c>
    </row>
    <row r="283" spans="1:6" ht="12.75">
      <c r="A283" s="63">
        <v>95476</v>
      </c>
      <c r="B283" s="73" t="s">
        <v>207</v>
      </c>
      <c r="C283" s="8"/>
      <c r="D283" s="9">
        <v>22000</v>
      </c>
      <c r="E283" s="9">
        <v>700</v>
      </c>
      <c r="F283" s="74">
        <v>1</v>
      </c>
    </row>
    <row r="284" spans="1:6" ht="12.75">
      <c r="A284" s="63">
        <v>95487</v>
      </c>
      <c r="B284" s="73" t="s">
        <v>205</v>
      </c>
      <c r="C284" s="8"/>
      <c r="D284" s="8"/>
      <c r="E284" s="9">
        <v>600</v>
      </c>
      <c r="F284" s="74">
        <v>1</v>
      </c>
    </row>
    <row r="285" spans="1:6" ht="12.75">
      <c r="A285" s="63">
        <v>95501</v>
      </c>
      <c r="B285" s="73" t="s">
        <v>285</v>
      </c>
      <c r="C285" s="8"/>
      <c r="D285" s="8"/>
      <c r="E285" s="8"/>
      <c r="F285" s="74">
        <v>1</v>
      </c>
    </row>
    <row r="286" spans="1:6" ht="12.75">
      <c r="A286" s="63">
        <v>95534</v>
      </c>
      <c r="B286" s="73" t="s">
        <v>844</v>
      </c>
      <c r="C286" s="8"/>
      <c r="D286" s="8"/>
      <c r="E286" s="8"/>
      <c r="F286" s="74">
        <v>1</v>
      </c>
    </row>
    <row r="287" spans="1:6" ht="12.75">
      <c r="A287" s="63">
        <v>95578</v>
      </c>
      <c r="B287" s="73" t="s">
        <v>871</v>
      </c>
      <c r="C287" s="8"/>
      <c r="D287" s="8"/>
      <c r="E287" s="8"/>
      <c r="F287" s="74">
        <v>1</v>
      </c>
    </row>
    <row r="288" spans="1:6" ht="12.75">
      <c r="A288" s="63">
        <v>95636</v>
      </c>
      <c r="B288" s="73" t="s">
        <v>281</v>
      </c>
      <c r="C288" s="8"/>
      <c r="D288" s="8"/>
      <c r="E288" s="8"/>
      <c r="F288" s="74">
        <v>1</v>
      </c>
    </row>
    <row r="289" spans="1:6" ht="12.75">
      <c r="A289" s="63">
        <v>95692</v>
      </c>
      <c r="B289" s="73" t="s">
        <v>210</v>
      </c>
      <c r="C289" s="9">
        <v>7.7E-05</v>
      </c>
      <c r="D289" s="8"/>
      <c r="E289" s="8"/>
      <c r="F289" s="74">
        <v>1</v>
      </c>
    </row>
    <row r="290" spans="1:6" ht="12.75">
      <c r="A290" s="63">
        <v>95807</v>
      </c>
      <c r="B290" s="73" t="s">
        <v>52</v>
      </c>
      <c r="C290" s="9">
        <v>0.0011</v>
      </c>
      <c r="D290" s="8"/>
      <c r="E290" s="8"/>
      <c r="F290" s="74">
        <v>1</v>
      </c>
    </row>
    <row r="291" spans="1:6" ht="12.75">
      <c r="A291" s="63">
        <v>95830</v>
      </c>
      <c r="B291" s="80" t="s">
        <v>64</v>
      </c>
      <c r="C291" s="9">
        <v>4.6E-06</v>
      </c>
      <c r="D291" s="8"/>
      <c r="E291" s="8"/>
      <c r="F291" s="74">
        <v>1</v>
      </c>
    </row>
    <row r="292" spans="1:6" ht="12.75">
      <c r="A292" s="63">
        <v>95954</v>
      </c>
      <c r="B292" s="73" t="s">
        <v>337</v>
      </c>
      <c r="C292" s="8"/>
      <c r="D292" s="8"/>
      <c r="E292" s="8"/>
      <c r="F292" s="74">
        <v>1</v>
      </c>
    </row>
    <row r="293" spans="1:6" ht="12.75">
      <c r="A293" s="63">
        <v>96093</v>
      </c>
      <c r="B293" s="73" t="s">
        <v>601</v>
      </c>
      <c r="C293" s="8"/>
      <c r="D293" s="8"/>
      <c r="E293" s="8"/>
      <c r="F293" s="74">
        <v>1</v>
      </c>
    </row>
    <row r="294" spans="1:6" ht="12.75">
      <c r="A294" s="63">
        <v>96128</v>
      </c>
      <c r="B294" s="73" t="s">
        <v>30</v>
      </c>
      <c r="C294" s="9">
        <v>0.002</v>
      </c>
      <c r="D294" s="8"/>
      <c r="E294" s="8"/>
      <c r="F294" s="74">
        <v>1</v>
      </c>
    </row>
    <row r="295" spans="1:6" ht="12.75">
      <c r="A295" s="63">
        <v>96139</v>
      </c>
      <c r="B295" s="73" t="s">
        <v>333</v>
      </c>
      <c r="C295" s="8"/>
      <c r="D295" s="8"/>
      <c r="E295" s="8"/>
      <c r="F295" s="74">
        <v>1</v>
      </c>
    </row>
    <row r="296" spans="1:6" ht="12.75">
      <c r="A296" s="63">
        <v>96184</v>
      </c>
      <c r="B296" s="73" t="s">
        <v>276</v>
      </c>
      <c r="C296" s="8"/>
      <c r="D296" s="8"/>
      <c r="E296" s="8"/>
      <c r="F296" s="74">
        <v>1</v>
      </c>
    </row>
    <row r="297" spans="1:6" ht="12.75">
      <c r="A297" s="63">
        <v>96333</v>
      </c>
      <c r="B297" s="73" t="s">
        <v>489</v>
      </c>
      <c r="C297" s="8"/>
      <c r="D297" s="8"/>
      <c r="E297" s="8"/>
      <c r="F297" s="74">
        <v>1</v>
      </c>
    </row>
    <row r="298" spans="1:6" ht="12.75">
      <c r="A298" s="63">
        <v>96457</v>
      </c>
      <c r="B298" s="73" t="s">
        <v>147</v>
      </c>
      <c r="C298" s="9">
        <v>1.3E-05</v>
      </c>
      <c r="D298" s="8"/>
      <c r="E298" s="8"/>
      <c r="F298" s="74">
        <v>1</v>
      </c>
    </row>
    <row r="299" spans="1:6" ht="12.75">
      <c r="A299" s="63">
        <v>97563</v>
      </c>
      <c r="B299" s="73" t="s">
        <v>603</v>
      </c>
      <c r="C299" s="8"/>
      <c r="D299" s="8"/>
      <c r="E299" s="8"/>
      <c r="F299" s="74">
        <v>1</v>
      </c>
    </row>
    <row r="300" spans="1:6" ht="12.75">
      <c r="A300" s="63">
        <v>98077</v>
      </c>
      <c r="B300" s="73" t="s">
        <v>521</v>
      </c>
      <c r="C300" s="8"/>
      <c r="D300" s="8"/>
      <c r="E300" s="8"/>
      <c r="F300" s="74">
        <v>1</v>
      </c>
    </row>
    <row r="301" spans="1:6" ht="12.75">
      <c r="A301" s="76">
        <v>98566</v>
      </c>
      <c r="B301" s="77" t="s">
        <v>872</v>
      </c>
      <c r="C301" s="8">
        <v>8.6E-06</v>
      </c>
      <c r="D301" s="8"/>
      <c r="E301" s="8"/>
      <c r="F301" s="74">
        <v>1</v>
      </c>
    </row>
    <row r="302" spans="1:6" ht="12.75">
      <c r="A302" s="63">
        <v>98828</v>
      </c>
      <c r="B302" s="73" t="s">
        <v>414</v>
      </c>
      <c r="C302" s="8"/>
      <c r="D302" s="8"/>
      <c r="E302" s="8"/>
      <c r="F302" s="74">
        <v>1</v>
      </c>
    </row>
    <row r="303" spans="1:6" ht="12.75">
      <c r="A303" s="63">
        <v>98862</v>
      </c>
      <c r="B303" s="73" t="s">
        <v>459</v>
      </c>
      <c r="C303" s="8"/>
      <c r="D303" s="8"/>
      <c r="E303" s="8"/>
      <c r="F303" s="74">
        <v>1</v>
      </c>
    </row>
    <row r="304" spans="1:6" ht="12.75">
      <c r="A304" s="63">
        <v>98873</v>
      </c>
      <c r="B304" s="73" t="s">
        <v>374</v>
      </c>
      <c r="C304" s="8"/>
      <c r="D304" s="8"/>
      <c r="E304" s="8"/>
      <c r="F304" s="74">
        <v>1</v>
      </c>
    </row>
    <row r="305" spans="1:6" ht="12.75">
      <c r="A305" s="63">
        <v>98884</v>
      </c>
      <c r="B305" s="73" t="s">
        <v>522</v>
      </c>
      <c r="C305" s="8"/>
      <c r="D305" s="8"/>
      <c r="E305" s="8"/>
      <c r="F305" s="74">
        <v>1</v>
      </c>
    </row>
    <row r="306" spans="1:6" ht="12.75">
      <c r="A306" s="63">
        <v>98953</v>
      </c>
      <c r="B306" s="73" t="s">
        <v>607</v>
      </c>
      <c r="C306" s="8"/>
      <c r="D306" s="8"/>
      <c r="E306" s="8"/>
      <c r="F306" s="74">
        <v>1</v>
      </c>
    </row>
    <row r="307" spans="1:6" ht="12.75">
      <c r="A307" s="63">
        <v>99592</v>
      </c>
      <c r="B307" s="73" t="s">
        <v>438</v>
      </c>
      <c r="C307" s="8"/>
      <c r="D307" s="8"/>
      <c r="E307" s="8"/>
      <c r="F307" s="74">
        <v>1</v>
      </c>
    </row>
    <row r="308" spans="1:6" ht="12.75">
      <c r="A308" s="63">
        <v>99650</v>
      </c>
      <c r="B308" s="73" t="s">
        <v>608</v>
      </c>
      <c r="C308" s="8"/>
      <c r="D308" s="8"/>
      <c r="E308" s="8"/>
      <c r="F308" s="74">
        <v>1</v>
      </c>
    </row>
    <row r="309" spans="1:6" ht="12.75">
      <c r="A309" s="63">
        <v>99661</v>
      </c>
      <c r="B309" s="73" t="s">
        <v>610</v>
      </c>
      <c r="C309" s="8"/>
      <c r="D309" s="8"/>
      <c r="E309" s="8"/>
      <c r="F309" s="74">
        <v>1</v>
      </c>
    </row>
    <row r="310" spans="1:6" ht="12.75">
      <c r="A310" s="63">
        <v>100027</v>
      </c>
      <c r="B310" s="73" t="s">
        <v>425</v>
      </c>
      <c r="C310" s="8"/>
      <c r="D310" s="8"/>
      <c r="E310" s="8"/>
      <c r="F310" s="74">
        <v>1</v>
      </c>
    </row>
    <row r="311" spans="1:6" ht="12.75">
      <c r="A311" s="63">
        <v>100210</v>
      </c>
      <c r="B311" s="73" t="s">
        <v>613</v>
      </c>
      <c r="C311" s="8"/>
      <c r="D311" s="8"/>
      <c r="E311" s="8"/>
      <c r="F311" s="74">
        <v>1</v>
      </c>
    </row>
    <row r="312" spans="1:6" ht="12.75">
      <c r="A312" s="63">
        <v>100254</v>
      </c>
      <c r="B312" s="73" t="s">
        <v>614</v>
      </c>
      <c r="C312" s="8"/>
      <c r="D312" s="8"/>
      <c r="E312" s="8"/>
      <c r="F312" s="74">
        <v>1</v>
      </c>
    </row>
    <row r="313" spans="1:6" ht="12.75">
      <c r="A313" s="63">
        <v>100403</v>
      </c>
      <c r="B313" s="73" t="s">
        <v>429</v>
      </c>
      <c r="C313" s="8"/>
      <c r="D313" s="8"/>
      <c r="E313" s="8"/>
      <c r="F313" s="74">
        <v>1</v>
      </c>
    </row>
    <row r="314" spans="1:6" ht="12.75">
      <c r="A314" s="63">
        <v>100414</v>
      </c>
      <c r="B314" s="73" t="s">
        <v>136</v>
      </c>
      <c r="C314" s="9">
        <v>2.5E-06</v>
      </c>
      <c r="D314" s="8"/>
      <c r="E314" s="9">
        <v>2000</v>
      </c>
      <c r="F314" s="74">
        <v>1</v>
      </c>
    </row>
    <row r="315" spans="1:6" ht="12.75">
      <c r="A315" s="63">
        <v>100425</v>
      </c>
      <c r="B315" s="73" t="s">
        <v>233</v>
      </c>
      <c r="C315" s="8"/>
      <c r="D315" s="9">
        <v>21000</v>
      </c>
      <c r="E315" s="9">
        <v>900</v>
      </c>
      <c r="F315" s="74">
        <v>1</v>
      </c>
    </row>
    <row r="316" spans="1:6" ht="12.75">
      <c r="A316" s="63">
        <v>100447</v>
      </c>
      <c r="B316" s="73" t="s">
        <v>95</v>
      </c>
      <c r="C316" s="9">
        <v>4.9E-05</v>
      </c>
      <c r="D316" s="9">
        <v>240</v>
      </c>
      <c r="E316" s="8"/>
      <c r="F316" s="74">
        <v>1</v>
      </c>
    </row>
    <row r="317" spans="1:6" ht="12.75">
      <c r="A317" s="63">
        <v>100754</v>
      </c>
      <c r="B317" s="73" t="s">
        <v>203</v>
      </c>
      <c r="C317" s="9">
        <v>0.0027</v>
      </c>
      <c r="D317" s="8"/>
      <c r="E317" s="8"/>
      <c r="F317" s="74">
        <v>1</v>
      </c>
    </row>
    <row r="318" spans="1:6" ht="12.75">
      <c r="A318" s="63">
        <v>101020</v>
      </c>
      <c r="B318" s="73" t="s">
        <v>621</v>
      </c>
      <c r="C318" s="8"/>
      <c r="D318" s="8"/>
      <c r="E318" s="8"/>
      <c r="F318" s="74">
        <v>1</v>
      </c>
    </row>
    <row r="319" spans="1:6" ht="12.75">
      <c r="A319" s="63">
        <v>101144</v>
      </c>
      <c r="B319" s="80" t="s">
        <v>62</v>
      </c>
      <c r="C319" s="9">
        <v>0.00043</v>
      </c>
      <c r="D319" s="8"/>
      <c r="E319" s="8"/>
      <c r="F319" s="74">
        <v>1</v>
      </c>
    </row>
    <row r="320" spans="1:6" ht="12.75">
      <c r="A320" s="63">
        <v>101611</v>
      </c>
      <c r="B320" s="75" t="s">
        <v>413</v>
      </c>
      <c r="C320" s="8"/>
      <c r="D320" s="8"/>
      <c r="E320" s="8"/>
      <c r="F320" s="74">
        <v>1</v>
      </c>
    </row>
    <row r="321" spans="1:6" ht="12.75">
      <c r="A321" s="63">
        <v>101688</v>
      </c>
      <c r="B321" s="75" t="s">
        <v>182</v>
      </c>
      <c r="C321" s="8"/>
      <c r="D321" s="8">
        <v>12</v>
      </c>
      <c r="E321" s="9">
        <v>0.08</v>
      </c>
      <c r="F321" s="74">
        <v>1</v>
      </c>
    </row>
    <row r="322" spans="1:6" ht="12.75">
      <c r="A322" s="63">
        <v>101779</v>
      </c>
      <c r="B322" s="80" t="s">
        <v>63</v>
      </c>
      <c r="C322" s="9">
        <v>0.00046</v>
      </c>
      <c r="D322" s="8"/>
      <c r="E322" s="9">
        <v>20</v>
      </c>
      <c r="F322" s="74">
        <v>1</v>
      </c>
    </row>
    <row r="323" spans="1:6" ht="12.75">
      <c r="A323" s="63">
        <v>101804</v>
      </c>
      <c r="B323" s="73" t="s">
        <v>410</v>
      </c>
      <c r="C323" s="8"/>
      <c r="D323" s="8"/>
      <c r="E323" s="8"/>
      <c r="F323" s="74">
        <v>1</v>
      </c>
    </row>
    <row r="324" spans="1:6" ht="12.75">
      <c r="A324" s="63">
        <v>101906</v>
      </c>
      <c r="B324" s="75" t="s">
        <v>625</v>
      </c>
      <c r="C324" s="8"/>
      <c r="D324" s="8"/>
      <c r="E324" s="8"/>
      <c r="F324" s="74">
        <v>1</v>
      </c>
    </row>
    <row r="325" spans="1:6" ht="12.75">
      <c r="A325" s="63">
        <v>103231</v>
      </c>
      <c r="B325" s="73" t="s">
        <v>538</v>
      </c>
      <c r="C325" s="8"/>
      <c r="D325" s="8"/>
      <c r="E325" s="8"/>
      <c r="F325" s="74">
        <v>1</v>
      </c>
    </row>
    <row r="326" spans="1:6" ht="12.75">
      <c r="A326" s="63">
        <v>103333</v>
      </c>
      <c r="B326" s="73" t="s">
        <v>509</v>
      </c>
      <c r="C326" s="8"/>
      <c r="D326" s="8"/>
      <c r="E326" s="8"/>
      <c r="F326" s="74">
        <v>1</v>
      </c>
    </row>
    <row r="327" spans="1:6" ht="12.75">
      <c r="A327" s="63">
        <v>104949</v>
      </c>
      <c r="B327" s="73" t="s">
        <v>627</v>
      </c>
      <c r="C327" s="8"/>
      <c r="D327" s="8"/>
      <c r="E327" s="8"/>
      <c r="F327" s="74">
        <v>1</v>
      </c>
    </row>
    <row r="328" spans="1:6" ht="12.75">
      <c r="A328" s="63">
        <v>105602</v>
      </c>
      <c r="B328" s="73" t="s">
        <v>249</v>
      </c>
      <c r="C328" s="8"/>
      <c r="D328" s="81">
        <v>50</v>
      </c>
      <c r="E328" s="81">
        <v>2.2</v>
      </c>
      <c r="F328" s="74">
        <v>1</v>
      </c>
    </row>
    <row r="329" spans="1:6" ht="12.75">
      <c r="A329" s="63">
        <v>105679</v>
      </c>
      <c r="B329" s="75" t="s">
        <v>348</v>
      </c>
      <c r="C329" s="8"/>
      <c r="D329" s="8"/>
      <c r="E329" s="8"/>
      <c r="F329" s="74">
        <v>1</v>
      </c>
    </row>
    <row r="330" spans="1:6" ht="12.75">
      <c r="A330" s="63">
        <v>106423</v>
      </c>
      <c r="B330" s="73" t="s">
        <v>226</v>
      </c>
      <c r="C330" s="8"/>
      <c r="D330" s="9">
        <v>22000</v>
      </c>
      <c r="E330" s="9">
        <v>700</v>
      </c>
      <c r="F330" s="74">
        <v>1</v>
      </c>
    </row>
    <row r="331" spans="1:6" ht="12.75">
      <c r="A331" s="63">
        <v>106445</v>
      </c>
      <c r="B331" s="73" t="s">
        <v>212</v>
      </c>
      <c r="C331" s="8"/>
      <c r="D331" s="8"/>
      <c r="E331" s="9">
        <v>600</v>
      </c>
      <c r="F331" s="74">
        <v>1</v>
      </c>
    </row>
    <row r="332" spans="1:6" ht="12.75">
      <c r="A332" s="63">
        <v>106467</v>
      </c>
      <c r="B332" s="73" t="s">
        <v>213</v>
      </c>
      <c r="C332" s="9">
        <v>1.1E-05</v>
      </c>
      <c r="D332" s="8"/>
      <c r="E332" s="9">
        <v>800</v>
      </c>
      <c r="F332" s="74">
        <v>1</v>
      </c>
    </row>
    <row r="333" spans="1:6" ht="12.75">
      <c r="A333" s="63">
        <v>106478</v>
      </c>
      <c r="B333" s="73" t="s">
        <v>628</v>
      </c>
      <c r="C333" s="8"/>
      <c r="D333" s="8"/>
      <c r="E333" s="8"/>
      <c r="F333" s="74">
        <v>1</v>
      </c>
    </row>
    <row r="334" spans="1:6" ht="12.75">
      <c r="A334" s="63">
        <v>106490</v>
      </c>
      <c r="B334" s="73" t="s">
        <v>629</v>
      </c>
      <c r="C334" s="8"/>
      <c r="D334" s="8"/>
      <c r="E334" s="8"/>
      <c r="F334" s="74">
        <v>1</v>
      </c>
    </row>
    <row r="335" spans="1:6" ht="12.75">
      <c r="A335" s="63">
        <v>106503</v>
      </c>
      <c r="B335" s="73" t="s">
        <v>630</v>
      </c>
      <c r="C335" s="8"/>
      <c r="D335" s="8"/>
      <c r="E335" s="8"/>
      <c r="F335" s="74">
        <v>1</v>
      </c>
    </row>
    <row r="336" spans="1:6" ht="12.75">
      <c r="A336" s="63">
        <v>106514</v>
      </c>
      <c r="B336" s="73" t="s">
        <v>631</v>
      </c>
      <c r="C336" s="8"/>
      <c r="D336" s="8"/>
      <c r="E336" s="8"/>
      <c r="F336" s="74">
        <v>1</v>
      </c>
    </row>
    <row r="337" spans="1:6" ht="12.75">
      <c r="A337" s="63">
        <v>106876</v>
      </c>
      <c r="B337" s="75" t="s">
        <v>427</v>
      </c>
      <c r="C337" s="8"/>
      <c r="D337" s="8"/>
      <c r="E337" s="8"/>
      <c r="F337" s="74">
        <v>1</v>
      </c>
    </row>
    <row r="338" spans="1:6" ht="12.75">
      <c r="A338" s="63">
        <v>106887</v>
      </c>
      <c r="B338" s="73" t="s">
        <v>31</v>
      </c>
      <c r="C338" s="8"/>
      <c r="D338" s="8"/>
      <c r="E338" s="9">
        <v>20</v>
      </c>
      <c r="F338" s="74">
        <v>1</v>
      </c>
    </row>
    <row r="339" spans="1:6" ht="12.75">
      <c r="A339" s="63">
        <v>106898</v>
      </c>
      <c r="B339" s="73" t="s">
        <v>135</v>
      </c>
      <c r="C339" s="9">
        <v>2.3E-05</v>
      </c>
      <c r="D339" s="9">
        <v>1300</v>
      </c>
      <c r="E339" s="9">
        <v>3</v>
      </c>
      <c r="F339" s="74">
        <v>1</v>
      </c>
    </row>
    <row r="340" spans="1:6" ht="12.75">
      <c r="A340" s="63">
        <v>106934</v>
      </c>
      <c r="B340" s="73" t="s">
        <v>138</v>
      </c>
      <c r="C340" s="9">
        <v>7.1E-05</v>
      </c>
      <c r="D340" s="8"/>
      <c r="E340" s="9">
        <v>0.8</v>
      </c>
      <c r="F340" s="74">
        <v>1</v>
      </c>
    </row>
    <row r="341" spans="1:6" ht="12.75">
      <c r="A341" s="76">
        <v>106945</v>
      </c>
      <c r="B341" s="77" t="s">
        <v>932</v>
      </c>
      <c r="C341" s="9">
        <v>3.7E-06</v>
      </c>
      <c r="D341" s="107">
        <v>3300</v>
      </c>
      <c r="E341" s="76">
        <v>1.7</v>
      </c>
      <c r="F341" s="74">
        <v>1</v>
      </c>
    </row>
    <row r="342" spans="1:6" ht="12.75">
      <c r="A342" s="63">
        <v>106990</v>
      </c>
      <c r="B342" s="73" t="s">
        <v>32</v>
      </c>
      <c r="C342" s="9">
        <v>0.00017</v>
      </c>
      <c r="D342" s="81">
        <v>660</v>
      </c>
      <c r="E342" s="79">
        <v>2</v>
      </c>
      <c r="F342" s="74">
        <v>1</v>
      </c>
    </row>
    <row r="343" spans="1:6" ht="12.75">
      <c r="A343" s="63">
        <v>107028</v>
      </c>
      <c r="B343" s="73" t="s">
        <v>74</v>
      </c>
      <c r="C343" s="8"/>
      <c r="D343" s="9">
        <v>2.5</v>
      </c>
      <c r="E343" s="9">
        <v>0.35</v>
      </c>
      <c r="F343" s="74">
        <v>1</v>
      </c>
    </row>
    <row r="344" spans="1:6" ht="12.75">
      <c r="A344" s="63">
        <v>107051</v>
      </c>
      <c r="B344" s="73" t="s">
        <v>78</v>
      </c>
      <c r="C344" s="9">
        <v>6E-06</v>
      </c>
      <c r="D344" s="8"/>
      <c r="E344" s="8"/>
      <c r="F344" s="74">
        <v>1</v>
      </c>
    </row>
    <row r="345" spans="1:6" ht="12.75">
      <c r="A345" s="63">
        <v>107062</v>
      </c>
      <c r="B345" s="73" t="s">
        <v>139</v>
      </c>
      <c r="C345" s="9">
        <v>2.1E-05</v>
      </c>
      <c r="D345" s="8"/>
      <c r="E345" s="9">
        <v>400</v>
      </c>
      <c r="F345" s="74">
        <v>1</v>
      </c>
    </row>
    <row r="346" spans="1:6" ht="12.75">
      <c r="A346" s="63">
        <v>107131</v>
      </c>
      <c r="B346" s="73" t="s">
        <v>77</v>
      </c>
      <c r="C346" s="9">
        <v>0.00029</v>
      </c>
      <c r="D346" s="8"/>
      <c r="E346" s="9">
        <v>5</v>
      </c>
      <c r="F346" s="74">
        <v>1</v>
      </c>
    </row>
    <row r="347" spans="1:6" ht="12.75">
      <c r="A347" s="63">
        <v>107186</v>
      </c>
      <c r="B347" s="73" t="s">
        <v>475</v>
      </c>
      <c r="C347" s="8"/>
      <c r="D347" s="8"/>
      <c r="E347" s="8"/>
      <c r="F347" s="74">
        <v>1</v>
      </c>
    </row>
    <row r="348" spans="1:6" ht="12.75">
      <c r="A348" s="63">
        <v>107211</v>
      </c>
      <c r="B348" s="73" t="s">
        <v>140</v>
      </c>
      <c r="C348" s="8"/>
      <c r="D348" s="8"/>
      <c r="E348" s="9">
        <v>400</v>
      </c>
      <c r="F348" s="74">
        <v>1</v>
      </c>
    </row>
    <row r="349" spans="1:6" ht="12.75">
      <c r="A349" s="63">
        <v>107302</v>
      </c>
      <c r="B349" s="73" t="s">
        <v>845</v>
      </c>
      <c r="C349" s="8"/>
      <c r="D349" s="8"/>
      <c r="E349" s="9"/>
      <c r="F349" s="74">
        <v>1</v>
      </c>
    </row>
    <row r="350" spans="1:6" ht="12.75">
      <c r="A350" s="63">
        <v>107982</v>
      </c>
      <c r="B350" s="73" t="s">
        <v>224</v>
      </c>
      <c r="C350" s="8"/>
      <c r="D350" s="8"/>
      <c r="E350" s="9">
        <v>7000</v>
      </c>
      <c r="F350" s="74">
        <v>1</v>
      </c>
    </row>
    <row r="351" spans="1:6" ht="12.75">
      <c r="A351" s="63">
        <v>108054</v>
      </c>
      <c r="B351" s="73" t="s">
        <v>246</v>
      </c>
      <c r="C351" s="8"/>
      <c r="D351" s="8"/>
      <c r="E351" s="9">
        <v>200</v>
      </c>
      <c r="F351" s="74">
        <v>1</v>
      </c>
    </row>
    <row r="352" spans="1:6" ht="12.75">
      <c r="A352" s="63">
        <v>108101</v>
      </c>
      <c r="B352" s="73" t="s">
        <v>271</v>
      </c>
      <c r="C352" s="8"/>
      <c r="D352" s="8"/>
      <c r="E352" s="8"/>
      <c r="F352" s="74">
        <v>1</v>
      </c>
    </row>
    <row r="353" spans="1:6" ht="12.75">
      <c r="A353" s="76">
        <v>108190</v>
      </c>
      <c r="B353" s="77" t="s">
        <v>873</v>
      </c>
      <c r="C353" s="8"/>
      <c r="D353" s="8">
        <v>4.5</v>
      </c>
      <c r="E353" s="8">
        <v>0.4</v>
      </c>
      <c r="F353" s="74">
        <v>1</v>
      </c>
    </row>
    <row r="354" spans="1:6" ht="12.75">
      <c r="A354" s="63">
        <v>108316</v>
      </c>
      <c r="B354" s="73" t="s">
        <v>170</v>
      </c>
      <c r="C354" s="8"/>
      <c r="D354" s="8"/>
      <c r="E354" s="9">
        <v>0.7</v>
      </c>
      <c r="F354" s="74">
        <v>1</v>
      </c>
    </row>
    <row r="355" spans="1:6" ht="12.75">
      <c r="A355" s="63">
        <v>108383</v>
      </c>
      <c r="B355" s="73" t="s">
        <v>184</v>
      </c>
      <c r="C355" s="8"/>
      <c r="D355" s="9">
        <v>22000</v>
      </c>
      <c r="E355" s="9">
        <v>700</v>
      </c>
      <c r="F355" s="74">
        <v>1</v>
      </c>
    </row>
    <row r="356" spans="1:6" ht="12.75">
      <c r="A356" s="63">
        <v>108394</v>
      </c>
      <c r="B356" s="73" t="s">
        <v>172</v>
      </c>
      <c r="C356" s="8"/>
      <c r="D356" s="8"/>
      <c r="E356" s="9">
        <v>600</v>
      </c>
      <c r="F356" s="74">
        <v>1</v>
      </c>
    </row>
    <row r="357" spans="1:6" ht="12.75">
      <c r="A357" s="63">
        <v>108601</v>
      </c>
      <c r="B357" s="75" t="s">
        <v>535</v>
      </c>
      <c r="C357" s="8"/>
      <c r="D357" s="8"/>
      <c r="E357" s="8"/>
      <c r="F357" s="74">
        <v>1</v>
      </c>
    </row>
    <row r="358" spans="1:6" ht="12.75">
      <c r="A358" s="63">
        <v>108656</v>
      </c>
      <c r="B358" s="73" t="s">
        <v>274</v>
      </c>
      <c r="C358" s="8"/>
      <c r="D358" s="8"/>
      <c r="E358" s="8"/>
      <c r="F358" s="74">
        <v>1</v>
      </c>
    </row>
    <row r="359" spans="1:6" ht="12.75">
      <c r="A359" s="63">
        <v>108883</v>
      </c>
      <c r="B359" s="73" t="s">
        <v>239</v>
      </c>
      <c r="C359" s="8"/>
      <c r="D359" s="9">
        <v>5000</v>
      </c>
      <c r="E359" s="9">
        <v>420</v>
      </c>
      <c r="F359" s="74">
        <v>1</v>
      </c>
    </row>
    <row r="360" spans="1:6" ht="12.75">
      <c r="A360" s="63">
        <v>108907</v>
      </c>
      <c r="B360" s="73" t="s">
        <v>108</v>
      </c>
      <c r="C360" s="8"/>
      <c r="D360" s="8"/>
      <c r="E360" s="9">
        <v>1000</v>
      </c>
      <c r="F360" s="74">
        <v>1</v>
      </c>
    </row>
    <row r="361" spans="1:6" ht="12.75">
      <c r="A361" s="63">
        <v>108930</v>
      </c>
      <c r="B361" s="73" t="s">
        <v>606</v>
      </c>
      <c r="C361" s="8"/>
      <c r="D361" s="8"/>
      <c r="E361" s="8"/>
      <c r="F361" s="74">
        <v>1</v>
      </c>
    </row>
    <row r="362" spans="1:6" ht="12.75">
      <c r="A362" s="63">
        <v>108952</v>
      </c>
      <c r="B362" s="73" t="s">
        <v>216</v>
      </c>
      <c r="C362" s="8"/>
      <c r="D362" s="9">
        <v>5800</v>
      </c>
      <c r="E362" s="9">
        <v>200</v>
      </c>
      <c r="F362" s="74">
        <v>1</v>
      </c>
    </row>
    <row r="363" spans="1:6" ht="12.75">
      <c r="A363" s="63">
        <v>109068</v>
      </c>
      <c r="B363" s="73" t="s">
        <v>379</v>
      </c>
      <c r="C363" s="8"/>
      <c r="D363" s="8"/>
      <c r="E363" s="8"/>
      <c r="F363" s="74">
        <v>1</v>
      </c>
    </row>
    <row r="364" spans="1:6" ht="12.75">
      <c r="A364" s="63">
        <v>109864</v>
      </c>
      <c r="B364" s="75" t="s">
        <v>144</v>
      </c>
      <c r="C364" s="8"/>
      <c r="D364" s="9">
        <v>93</v>
      </c>
      <c r="E364" s="9">
        <v>60</v>
      </c>
      <c r="F364" s="74">
        <v>1</v>
      </c>
    </row>
    <row r="365" spans="1:6" ht="12.75">
      <c r="A365" s="63">
        <v>110009</v>
      </c>
      <c r="B365" s="73" t="s">
        <v>638</v>
      </c>
      <c r="C365" s="8"/>
      <c r="D365" s="8"/>
      <c r="E365" s="8"/>
      <c r="F365" s="74">
        <v>1</v>
      </c>
    </row>
    <row r="366" spans="1:6" ht="12.75">
      <c r="A366" s="63">
        <v>110496</v>
      </c>
      <c r="B366" s="75" t="s">
        <v>145</v>
      </c>
      <c r="C366" s="8"/>
      <c r="D366" s="8"/>
      <c r="E366" s="9">
        <v>90</v>
      </c>
      <c r="F366" s="74">
        <v>1</v>
      </c>
    </row>
    <row r="367" spans="1:6" ht="12.75">
      <c r="A367" s="63">
        <v>110543</v>
      </c>
      <c r="B367" s="73" t="s">
        <v>153</v>
      </c>
      <c r="C367" s="8"/>
      <c r="D367" s="8"/>
      <c r="E367" s="9">
        <v>7000</v>
      </c>
      <c r="F367" s="74">
        <v>1</v>
      </c>
    </row>
    <row r="368" spans="1:6" ht="12.75">
      <c r="A368" s="63">
        <v>110714</v>
      </c>
      <c r="B368" s="73" t="s">
        <v>457</v>
      </c>
      <c r="C368" s="8"/>
      <c r="D368" s="8"/>
      <c r="E368" s="8"/>
      <c r="F368" s="74">
        <v>1</v>
      </c>
    </row>
    <row r="369" spans="1:6" ht="12.75">
      <c r="A369" s="63">
        <v>110805</v>
      </c>
      <c r="B369" s="75" t="s">
        <v>142</v>
      </c>
      <c r="C369" s="8"/>
      <c r="D369" s="9">
        <v>370</v>
      </c>
      <c r="E369" s="9">
        <v>70</v>
      </c>
      <c r="F369" s="74">
        <v>1</v>
      </c>
    </row>
    <row r="370" spans="1:6" ht="12.75">
      <c r="A370" s="63">
        <v>110827</v>
      </c>
      <c r="B370" s="73" t="s">
        <v>419</v>
      </c>
      <c r="C370" s="8"/>
      <c r="D370" s="8"/>
      <c r="E370" s="8"/>
      <c r="F370" s="74">
        <v>1</v>
      </c>
    </row>
    <row r="371" spans="1:6" ht="12.75">
      <c r="A371" s="63">
        <v>110861</v>
      </c>
      <c r="B371" s="73" t="s">
        <v>642</v>
      </c>
      <c r="C371" s="8"/>
      <c r="D371" s="8"/>
      <c r="E371" s="8"/>
      <c r="F371" s="74">
        <v>1</v>
      </c>
    </row>
    <row r="372" spans="1:6" ht="12.75">
      <c r="A372" s="63">
        <v>111159</v>
      </c>
      <c r="B372" s="75" t="s">
        <v>143</v>
      </c>
      <c r="C372" s="8"/>
      <c r="D372" s="9">
        <v>140</v>
      </c>
      <c r="E372" s="9">
        <v>300</v>
      </c>
      <c r="F372" s="74">
        <v>1</v>
      </c>
    </row>
    <row r="373" spans="1:6" ht="12.75">
      <c r="A373" s="63">
        <v>111308</v>
      </c>
      <c r="B373" s="73" t="s">
        <v>150</v>
      </c>
      <c r="C373" s="8"/>
      <c r="D373" s="8"/>
      <c r="E373" s="9">
        <v>0.08</v>
      </c>
      <c r="F373" s="74">
        <v>1</v>
      </c>
    </row>
    <row r="374" spans="1:6" ht="12.75">
      <c r="A374" s="63">
        <v>111422</v>
      </c>
      <c r="B374" s="73" t="s">
        <v>129</v>
      </c>
      <c r="C374" s="8"/>
      <c r="D374" s="8"/>
      <c r="E374" s="9">
        <v>3</v>
      </c>
      <c r="F374" s="74">
        <v>1</v>
      </c>
    </row>
    <row r="375" spans="1:6" ht="12.75">
      <c r="A375" s="63">
        <v>111444</v>
      </c>
      <c r="B375" s="75" t="s">
        <v>98</v>
      </c>
      <c r="C375" s="9">
        <v>0.00071</v>
      </c>
      <c r="D375" s="8"/>
      <c r="E375" s="8"/>
      <c r="F375" s="74">
        <v>1</v>
      </c>
    </row>
    <row r="376" spans="1:6" ht="12.75">
      <c r="A376" s="63">
        <v>111466</v>
      </c>
      <c r="B376" s="73" t="s">
        <v>436</v>
      </c>
      <c r="C376" s="8"/>
      <c r="D376" s="8"/>
      <c r="E376" s="8"/>
      <c r="F376" s="74">
        <v>1</v>
      </c>
    </row>
    <row r="377" spans="1:6" ht="12.75">
      <c r="A377" s="63">
        <v>111762</v>
      </c>
      <c r="B377" s="75" t="s">
        <v>141</v>
      </c>
      <c r="C377" s="8"/>
      <c r="D377" s="9">
        <v>4700</v>
      </c>
      <c r="E377" s="8">
        <v>82</v>
      </c>
      <c r="F377" s="74">
        <v>1</v>
      </c>
    </row>
    <row r="378" spans="1:6" ht="12.75">
      <c r="A378" s="63">
        <v>111773</v>
      </c>
      <c r="B378" s="75" t="s">
        <v>443</v>
      </c>
      <c r="C378" s="8"/>
      <c r="D378" s="8"/>
      <c r="E378" s="8"/>
      <c r="F378" s="74">
        <v>1</v>
      </c>
    </row>
    <row r="379" spans="1:6" ht="12.75">
      <c r="A379" s="63">
        <v>111900</v>
      </c>
      <c r="B379" s="75" t="s">
        <v>441</v>
      </c>
      <c r="C379" s="8"/>
      <c r="D379" s="8"/>
      <c r="E379" s="8"/>
      <c r="F379" s="74">
        <v>1</v>
      </c>
    </row>
    <row r="380" spans="1:6" ht="12.75">
      <c r="A380" s="63">
        <v>111966</v>
      </c>
      <c r="B380" s="75" t="s">
        <v>439</v>
      </c>
      <c r="C380" s="8"/>
      <c r="D380" s="8"/>
      <c r="E380" s="8"/>
      <c r="F380" s="74">
        <v>1</v>
      </c>
    </row>
    <row r="381" spans="1:6" ht="12.75">
      <c r="A381" s="63">
        <v>112345</v>
      </c>
      <c r="B381" s="75" t="s">
        <v>440</v>
      </c>
      <c r="C381" s="8"/>
      <c r="D381" s="8"/>
      <c r="E381" s="8"/>
      <c r="F381" s="74">
        <v>1</v>
      </c>
    </row>
    <row r="382" spans="1:6" ht="12.75">
      <c r="A382" s="63">
        <v>112492</v>
      </c>
      <c r="B382" s="73" t="s">
        <v>648</v>
      </c>
      <c r="C382" s="8"/>
      <c r="D382" s="8"/>
      <c r="E382" s="8"/>
      <c r="F382" s="74">
        <v>1</v>
      </c>
    </row>
    <row r="383" spans="1:6" ht="12.75">
      <c r="A383" s="63">
        <v>114261</v>
      </c>
      <c r="B383" s="73" t="s">
        <v>650</v>
      </c>
      <c r="C383" s="8"/>
      <c r="D383" s="8"/>
      <c r="E383" s="8"/>
      <c r="F383" s="74">
        <v>1</v>
      </c>
    </row>
    <row r="384" spans="1:6" ht="12.75">
      <c r="A384" s="63">
        <v>115026</v>
      </c>
      <c r="B384" s="73" t="s">
        <v>507</v>
      </c>
      <c r="C384" s="8"/>
      <c r="D384" s="8"/>
      <c r="E384" s="8"/>
      <c r="F384" s="74">
        <v>1</v>
      </c>
    </row>
    <row r="385" spans="1:6" ht="12.75">
      <c r="A385" s="63">
        <v>115071</v>
      </c>
      <c r="B385" s="73" t="s">
        <v>223</v>
      </c>
      <c r="C385" s="8"/>
      <c r="D385" s="8"/>
      <c r="E385" s="9">
        <v>3000</v>
      </c>
      <c r="F385" s="74">
        <v>1</v>
      </c>
    </row>
    <row r="386" spans="1:6" ht="12.75">
      <c r="A386" s="63">
        <v>115286</v>
      </c>
      <c r="B386" s="73" t="s">
        <v>587</v>
      </c>
      <c r="C386" s="8"/>
      <c r="D386" s="8"/>
      <c r="E386" s="8"/>
      <c r="F386" s="74">
        <v>1</v>
      </c>
    </row>
    <row r="387" spans="1:6" ht="12.75">
      <c r="A387" s="63">
        <v>115322</v>
      </c>
      <c r="B387" s="73" t="s">
        <v>633</v>
      </c>
      <c r="C387" s="8"/>
      <c r="D387" s="8"/>
      <c r="E387" s="8"/>
      <c r="F387" s="74">
        <v>1</v>
      </c>
    </row>
    <row r="388" spans="1:6" ht="12.75">
      <c r="A388" s="63">
        <v>115673</v>
      </c>
      <c r="B388" s="73" t="s">
        <v>652</v>
      </c>
      <c r="C388" s="8"/>
      <c r="D388" s="8"/>
      <c r="E388" s="8"/>
      <c r="F388" s="74">
        <v>1</v>
      </c>
    </row>
    <row r="389" spans="1:6" ht="12.75">
      <c r="A389" s="63">
        <v>115866</v>
      </c>
      <c r="B389" s="73" t="s">
        <v>653</v>
      </c>
      <c r="C389" s="8"/>
      <c r="D389" s="8"/>
      <c r="E389" s="8"/>
      <c r="F389" s="74">
        <v>1</v>
      </c>
    </row>
    <row r="390" spans="1:6" ht="12.75">
      <c r="A390" s="63">
        <v>117793</v>
      </c>
      <c r="B390" s="73" t="s">
        <v>54</v>
      </c>
      <c r="C390" s="9">
        <v>9.4E-06</v>
      </c>
      <c r="D390" s="8"/>
      <c r="E390" s="8"/>
      <c r="F390" s="74">
        <v>1</v>
      </c>
    </row>
    <row r="391" spans="1:6" ht="12.75">
      <c r="A391" s="63">
        <v>117817</v>
      </c>
      <c r="B391" s="73" t="s">
        <v>119</v>
      </c>
      <c r="C391" s="9">
        <v>2.4E-06</v>
      </c>
      <c r="D391" s="8"/>
      <c r="E391" s="8"/>
      <c r="F391" s="74">
        <v>1</v>
      </c>
    </row>
    <row r="392" spans="1:6" ht="12.75">
      <c r="A392" s="63">
        <v>117840</v>
      </c>
      <c r="B392" s="73" t="s">
        <v>655</v>
      </c>
      <c r="C392" s="8"/>
      <c r="D392" s="8"/>
      <c r="E392" s="8"/>
      <c r="F392" s="74">
        <v>1</v>
      </c>
    </row>
    <row r="393" spans="1:6" ht="12.75">
      <c r="A393" s="63">
        <v>118741</v>
      </c>
      <c r="B393" s="73" t="s">
        <v>151</v>
      </c>
      <c r="C393" s="9">
        <v>0.00051</v>
      </c>
      <c r="D393" s="8"/>
      <c r="E393" s="8"/>
      <c r="F393" s="74">
        <v>1</v>
      </c>
    </row>
    <row r="394" spans="1:6" ht="12.75">
      <c r="A394" s="63">
        <v>119904</v>
      </c>
      <c r="B394" s="73" t="s">
        <v>399</v>
      </c>
      <c r="C394" s="8"/>
      <c r="D394" s="8"/>
      <c r="E394" s="8"/>
      <c r="F394" s="74">
        <v>1</v>
      </c>
    </row>
    <row r="395" spans="1:6" ht="12.75">
      <c r="A395" s="63">
        <v>119937</v>
      </c>
      <c r="B395" s="75" t="s">
        <v>402</v>
      </c>
      <c r="C395" s="8"/>
      <c r="D395" s="8"/>
      <c r="E395" s="8"/>
      <c r="F395" s="74">
        <v>1</v>
      </c>
    </row>
    <row r="396" spans="1:6" ht="12.75">
      <c r="A396" s="63">
        <v>120127</v>
      </c>
      <c r="B396" s="73" t="s">
        <v>494</v>
      </c>
      <c r="C396" s="8"/>
      <c r="D396" s="8"/>
      <c r="E396" s="8"/>
      <c r="F396" s="74">
        <v>1</v>
      </c>
    </row>
    <row r="397" spans="1:6" ht="12.75">
      <c r="A397" s="63">
        <v>120581</v>
      </c>
      <c r="B397" s="73" t="s">
        <v>657</v>
      </c>
      <c r="C397" s="8"/>
      <c r="D397" s="8"/>
      <c r="E397" s="8"/>
      <c r="F397" s="74">
        <v>1</v>
      </c>
    </row>
    <row r="398" spans="1:6" ht="12.75">
      <c r="A398" s="63">
        <v>120718</v>
      </c>
      <c r="B398" s="73" t="s">
        <v>211</v>
      </c>
      <c r="C398" s="9">
        <v>4.3E-05</v>
      </c>
      <c r="D398" s="8"/>
      <c r="E398" s="8"/>
      <c r="F398" s="74">
        <v>1</v>
      </c>
    </row>
    <row r="399" spans="1:6" ht="12.75">
      <c r="A399" s="63">
        <v>120809</v>
      </c>
      <c r="B399" s="73" t="s">
        <v>576</v>
      </c>
      <c r="C399" s="8"/>
      <c r="D399" s="8"/>
      <c r="E399" s="8"/>
      <c r="F399" s="74">
        <v>1</v>
      </c>
    </row>
    <row r="400" spans="1:6" ht="12.75">
      <c r="A400" s="63">
        <v>120821</v>
      </c>
      <c r="B400" s="73" t="s">
        <v>846</v>
      </c>
      <c r="C400" s="8"/>
      <c r="D400" s="8"/>
      <c r="E400" s="8"/>
      <c r="F400" s="74">
        <v>1</v>
      </c>
    </row>
    <row r="401" spans="1:6" ht="12.75">
      <c r="A401" s="63">
        <v>120832</v>
      </c>
      <c r="B401" s="73" t="s">
        <v>345</v>
      </c>
      <c r="C401" s="8"/>
      <c r="D401" s="8"/>
      <c r="E401" s="8"/>
      <c r="F401" s="74">
        <v>1</v>
      </c>
    </row>
    <row r="402" spans="1:6" ht="12.75">
      <c r="A402" s="63">
        <v>121142</v>
      </c>
      <c r="B402" s="73" t="s">
        <v>53</v>
      </c>
      <c r="C402" s="9">
        <v>8.9E-05</v>
      </c>
      <c r="D402" s="8"/>
      <c r="E402" s="8"/>
      <c r="F402" s="74">
        <v>1</v>
      </c>
    </row>
    <row r="403" spans="1:6" ht="12.75">
      <c r="A403" s="63">
        <v>121448</v>
      </c>
      <c r="B403" s="73" t="s">
        <v>243</v>
      </c>
      <c r="C403" s="8"/>
      <c r="D403" s="9">
        <v>2800</v>
      </c>
      <c r="E403" s="9">
        <v>200</v>
      </c>
      <c r="F403" s="74">
        <v>1</v>
      </c>
    </row>
    <row r="404" spans="1:6" ht="12.75">
      <c r="A404" s="63">
        <v>121697</v>
      </c>
      <c r="B404" s="73" t="s">
        <v>658</v>
      </c>
      <c r="C404" s="8"/>
      <c r="D404" s="8"/>
      <c r="E404" s="8"/>
      <c r="F404" s="74">
        <v>1</v>
      </c>
    </row>
    <row r="405" spans="1:6" ht="12.75">
      <c r="A405" s="63">
        <v>122601</v>
      </c>
      <c r="B405" s="73" t="s">
        <v>659</v>
      </c>
      <c r="C405" s="8"/>
      <c r="D405" s="8"/>
      <c r="E405" s="8"/>
      <c r="F405" s="74">
        <v>1</v>
      </c>
    </row>
    <row r="406" spans="1:6" ht="12.75">
      <c r="A406" s="63">
        <v>122667</v>
      </c>
      <c r="B406" s="73" t="s">
        <v>847</v>
      </c>
      <c r="C406" s="8"/>
      <c r="D406" s="8"/>
      <c r="E406" s="8"/>
      <c r="F406" s="74">
        <v>1</v>
      </c>
    </row>
    <row r="407" spans="1:6" ht="12.75">
      <c r="A407" s="63">
        <v>123319</v>
      </c>
      <c r="B407" s="73" t="s">
        <v>660</v>
      </c>
      <c r="C407" s="8"/>
      <c r="D407" s="8"/>
      <c r="E407" s="8"/>
      <c r="F407" s="74">
        <v>1</v>
      </c>
    </row>
    <row r="408" spans="1:6" ht="12.75">
      <c r="A408" s="63">
        <v>123386</v>
      </c>
      <c r="B408" s="73" t="s">
        <v>661</v>
      </c>
      <c r="C408" s="8"/>
      <c r="D408" s="8"/>
      <c r="E408" s="8"/>
      <c r="F408" s="74">
        <v>1</v>
      </c>
    </row>
    <row r="409" spans="1:6" ht="12.75">
      <c r="A409" s="63">
        <v>123728</v>
      </c>
      <c r="B409" s="73" t="s">
        <v>546</v>
      </c>
      <c r="C409" s="8"/>
      <c r="D409" s="8"/>
      <c r="E409" s="8"/>
      <c r="F409" s="74">
        <v>1</v>
      </c>
    </row>
    <row r="410" spans="1:6" ht="12.75">
      <c r="A410" s="63">
        <v>123911</v>
      </c>
      <c r="B410" s="73" t="s">
        <v>34</v>
      </c>
      <c r="C410" s="9">
        <v>7.7E-06</v>
      </c>
      <c r="D410" s="9">
        <v>3000</v>
      </c>
      <c r="E410" s="9">
        <v>3000</v>
      </c>
      <c r="F410" s="74">
        <v>1</v>
      </c>
    </row>
    <row r="411" spans="1:6" ht="12.75">
      <c r="A411" s="63">
        <v>124403</v>
      </c>
      <c r="B411" s="73" t="s">
        <v>636</v>
      </c>
      <c r="C411" s="9">
        <v>0</v>
      </c>
      <c r="D411" s="9">
        <v>0</v>
      </c>
      <c r="E411" s="9">
        <v>0</v>
      </c>
      <c r="F411" s="74">
        <v>1</v>
      </c>
    </row>
    <row r="412" spans="1:6" ht="12.75">
      <c r="A412" s="63">
        <v>124481</v>
      </c>
      <c r="B412" s="73" t="s">
        <v>590</v>
      </c>
      <c r="C412" s="8"/>
      <c r="D412" s="8"/>
      <c r="E412" s="8"/>
      <c r="F412" s="74">
        <v>1</v>
      </c>
    </row>
    <row r="413" spans="1:6" ht="12.75">
      <c r="A413" s="63">
        <v>125848</v>
      </c>
      <c r="B413" s="73" t="s">
        <v>485</v>
      </c>
      <c r="C413" s="8"/>
      <c r="D413" s="8"/>
      <c r="E413" s="8"/>
      <c r="F413" s="74">
        <v>1</v>
      </c>
    </row>
    <row r="414" spans="1:6" ht="12.75">
      <c r="A414" s="63">
        <v>126078</v>
      </c>
      <c r="B414" s="73" t="s">
        <v>665</v>
      </c>
      <c r="C414" s="8"/>
      <c r="D414" s="8"/>
      <c r="E414" s="8"/>
      <c r="F414" s="74">
        <v>1</v>
      </c>
    </row>
    <row r="415" spans="1:6" ht="12.75">
      <c r="A415" s="63">
        <v>126727</v>
      </c>
      <c r="B415" s="75" t="s">
        <v>666</v>
      </c>
      <c r="C415" s="8"/>
      <c r="D415" s="8"/>
      <c r="E415" s="8"/>
      <c r="F415" s="74">
        <v>1</v>
      </c>
    </row>
    <row r="416" spans="1:6" ht="12.75">
      <c r="A416" s="63">
        <v>126738</v>
      </c>
      <c r="B416" s="73" t="s">
        <v>667</v>
      </c>
      <c r="C416" s="8"/>
      <c r="D416" s="8"/>
      <c r="E416" s="8"/>
      <c r="F416" s="74">
        <v>1</v>
      </c>
    </row>
    <row r="417" spans="1:6" ht="12.75">
      <c r="A417" s="63">
        <v>126998</v>
      </c>
      <c r="B417" s="73" t="s">
        <v>592</v>
      </c>
      <c r="C417" s="8"/>
      <c r="D417" s="8"/>
      <c r="E417" s="8"/>
      <c r="F417" s="74">
        <v>1</v>
      </c>
    </row>
    <row r="418" spans="1:6" ht="12.75">
      <c r="A418" s="63">
        <v>127184</v>
      </c>
      <c r="B418" s="73" t="s">
        <v>215</v>
      </c>
      <c r="C418" s="9">
        <v>6.1E-06</v>
      </c>
      <c r="D418" s="9">
        <v>20000</v>
      </c>
      <c r="E418" s="9">
        <v>35</v>
      </c>
      <c r="F418" s="74">
        <v>1</v>
      </c>
    </row>
    <row r="419" spans="1:6" ht="12.75">
      <c r="A419" s="63">
        <v>127480</v>
      </c>
      <c r="B419" s="73" t="s">
        <v>668</v>
      </c>
      <c r="C419" s="8"/>
      <c r="D419" s="8"/>
      <c r="E419" s="8"/>
      <c r="F419" s="74">
        <v>1</v>
      </c>
    </row>
    <row r="420" spans="1:6" ht="12.75">
      <c r="A420" s="63">
        <v>128449</v>
      </c>
      <c r="B420" s="73" t="s">
        <v>670</v>
      </c>
      <c r="C420" s="8"/>
      <c r="D420" s="8"/>
      <c r="E420" s="8"/>
      <c r="F420" s="74">
        <v>1</v>
      </c>
    </row>
    <row r="421" spans="1:6" ht="12.75">
      <c r="A421" s="63">
        <v>129000</v>
      </c>
      <c r="B421" s="73" t="s">
        <v>672</v>
      </c>
      <c r="C421" s="8"/>
      <c r="D421" s="8"/>
      <c r="E421" s="8"/>
      <c r="F421" s="74">
        <v>1</v>
      </c>
    </row>
    <row r="422" spans="1:6" ht="12.75">
      <c r="A422" s="63">
        <v>129157</v>
      </c>
      <c r="B422" s="75" t="s">
        <v>372</v>
      </c>
      <c r="C422" s="8"/>
      <c r="D422" s="8"/>
      <c r="E422" s="8"/>
      <c r="F422" s="74">
        <v>1</v>
      </c>
    </row>
    <row r="423" spans="1:6" ht="12.75">
      <c r="A423" s="63">
        <v>131113</v>
      </c>
      <c r="B423" s="73" t="s">
        <v>635</v>
      </c>
      <c r="C423" s="8"/>
      <c r="D423" s="8"/>
      <c r="E423" s="8"/>
      <c r="F423" s="74">
        <v>1</v>
      </c>
    </row>
    <row r="424" spans="1:6" ht="12.75">
      <c r="A424" s="63">
        <v>132274</v>
      </c>
      <c r="B424" s="73" t="s">
        <v>673</v>
      </c>
      <c r="C424" s="8"/>
      <c r="D424" s="8"/>
      <c r="E424" s="8"/>
      <c r="F424" s="74">
        <v>1</v>
      </c>
    </row>
    <row r="425" spans="1:6" ht="12.75">
      <c r="A425" s="63">
        <v>132649</v>
      </c>
      <c r="B425" s="73" t="s">
        <v>552</v>
      </c>
      <c r="C425" s="8"/>
      <c r="D425" s="8"/>
      <c r="E425" s="8"/>
      <c r="F425" s="74">
        <v>1</v>
      </c>
    </row>
    <row r="426" spans="1:6" ht="12.75">
      <c r="A426" s="63">
        <v>133062</v>
      </c>
      <c r="B426" s="73" t="s">
        <v>848</v>
      </c>
      <c r="C426" s="8"/>
      <c r="D426" s="8"/>
      <c r="E426" s="8"/>
      <c r="F426" s="74">
        <v>1</v>
      </c>
    </row>
    <row r="427" spans="1:6" ht="12.75">
      <c r="A427" s="63">
        <v>133073</v>
      </c>
      <c r="B427" s="73" t="s">
        <v>671</v>
      </c>
      <c r="C427" s="8"/>
      <c r="D427" s="8"/>
      <c r="E427" s="8"/>
      <c r="F427" s="74">
        <v>1</v>
      </c>
    </row>
    <row r="428" spans="1:6" ht="12.75">
      <c r="A428" s="63">
        <v>133904</v>
      </c>
      <c r="B428" s="73" t="s">
        <v>579</v>
      </c>
      <c r="C428" s="8"/>
      <c r="D428" s="8"/>
      <c r="E428" s="8"/>
      <c r="F428" s="74">
        <v>1</v>
      </c>
    </row>
    <row r="429" spans="1:6" ht="12.75">
      <c r="A429" s="63">
        <v>134292</v>
      </c>
      <c r="B429" s="73" t="s">
        <v>675</v>
      </c>
      <c r="C429" s="8"/>
      <c r="D429" s="8"/>
      <c r="E429" s="8"/>
      <c r="F429" s="74">
        <v>1</v>
      </c>
    </row>
    <row r="430" spans="1:6" ht="12.75">
      <c r="A430" s="63">
        <v>134327</v>
      </c>
      <c r="B430" s="73" t="s">
        <v>312</v>
      </c>
      <c r="C430" s="8"/>
      <c r="D430" s="8"/>
      <c r="E430" s="8"/>
      <c r="F430" s="74">
        <v>1</v>
      </c>
    </row>
    <row r="431" spans="1:6" ht="12.75">
      <c r="A431" s="63">
        <v>135206</v>
      </c>
      <c r="B431" s="73" t="s">
        <v>116</v>
      </c>
      <c r="C431" s="9">
        <v>6.3E-05</v>
      </c>
      <c r="D431" s="8"/>
      <c r="E431" s="8"/>
      <c r="F431" s="74">
        <v>0.1708</v>
      </c>
    </row>
    <row r="432" spans="1:6" ht="12.75">
      <c r="A432" s="76">
        <v>136527</v>
      </c>
      <c r="B432" s="77" t="s">
        <v>874</v>
      </c>
      <c r="C432" s="9">
        <v>0.01</v>
      </c>
      <c r="D432" s="8"/>
      <c r="E432" s="8"/>
      <c r="F432" s="78">
        <v>0.1708</v>
      </c>
    </row>
    <row r="433" spans="1:6" ht="12.75">
      <c r="A433" s="63">
        <v>139139</v>
      </c>
      <c r="B433" s="73" t="s">
        <v>849</v>
      </c>
      <c r="C433" s="9"/>
      <c r="D433" s="8"/>
      <c r="E433" s="8"/>
      <c r="F433" s="74">
        <v>1</v>
      </c>
    </row>
    <row r="434" spans="1:6" ht="12.75">
      <c r="A434" s="63">
        <v>139651</v>
      </c>
      <c r="B434" s="73" t="s">
        <v>418</v>
      </c>
      <c r="C434" s="8"/>
      <c r="D434" s="8"/>
      <c r="E434" s="8"/>
      <c r="F434" s="74">
        <v>1</v>
      </c>
    </row>
    <row r="435" spans="1:6" ht="25.5">
      <c r="A435" s="63">
        <v>139913</v>
      </c>
      <c r="B435" s="75" t="s">
        <v>430</v>
      </c>
      <c r="C435" s="8"/>
      <c r="D435" s="8"/>
      <c r="E435" s="8"/>
      <c r="F435" s="74">
        <v>1</v>
      </c>
    </row>
    <row r="436" spans="1:6" ht="12.75">
      <c r="A436" s="63">
        <v>140578</v>
      </c>
      <c r="B436" s="73" t="s">
        <v>499</v>
      </c>
      <c r="C436" s="8"/>
      <c r="D436" s="8"/>
      <c r="E436" s="8"/>
      <c r="F436" s="74">
        <v>1</v>
      </c>
    </row>
    <row r="437" spans="1:6" ht="12.75">
      <c r="A437" s="63">
        <v>140885</v>
      </c>
      <c r="B437" s="73" t="s">
        <v>654</v>
      </c>
      <c r="C437" s="8"/>
      <c r="D437" s="8"/>
      <c r="E437" s="8"/>
      <c r="F437" s="74">
        <v>0.4921</v>
      </c>
    </row>
    <row r="438" spans="1:6" ht="12.75">
      <c r="A438" s="76">
        <v>141004</v>
      </c>
      <c r="B438" s="77" t="s">
        <v>875</v>
      </c>
      <c r="C438" s="8">
        <v>0.0042</v>
      </c>
      <c r="D438" s="8"/>
      <c r="E438" s="8">
        <v>0.02</v>
      </c>
      <c r="F438" s="78">
        <v>0.4921</v>
      </c>
    </row>
    <row r="439" spans="1:6" ht="12.75">
      <c r="A439" s="63">
        <v>141322</v>
      </c>
      <c r="B439" s="73" t="s">
        <v>544</v>
      </c>
      <c r="C439" s="8"/>
      <c r="D439" s="8"/>
      <c r="E439" s="8"/>
      <c r="F439" s="74">
        <v>1</v>
      </c>
    </row>
    <row r="440" spans="1:6" ht="12.75">
      <c r="A440" s="76">
        <v>142041</v>
      </c>
      <c r="B440" s="77" t="s">
        <v>876</v>
      </c>
      <c r="C440" s="66">
        <v>1.6E-06</v>
      </c>
      <c r="D440" s="8"/>
      <c r="E440" s="8"/>
      <c r="F440" s="74">
        <v>1</v>
      </c>
    </row>
    <row r="441" spans="1:6" ht="12.75">
      <c r="A441" s="76">
        <v>143339</v>
      </c>
      <c r="B441" s="77" t="s">
        <v>877</v>
      </c>
      <c r="D441" s="8">
        <v>340</v>
      </c>
      <c r="E441" s="8">
        <v>9</v>
      </c>
      <c r="F441" s="74">
        <v>1</v>
      </c>
    </row>
    <row r="442" spans="1:6" ht="12.75">
      <c r="A442" s="63">
        <v>143500</v>
      </c>
      <c r="B442" s="73" t="s">
        <v>584</v>
      </c>
      <c r="C442" s="8"/>
      <c r="D442" s="8"/>
      <c r="E442" s="8"/>
      <c r="F442" s="74">
        <v>1</v>
      </c>
    </row>
    <row r="443" spans="1:6" ht="12.75">
      <c r="A443" s="63">
        <v>143679</v>
      </c>
      <c r="B443" s="73" t="s">
        <v>683</v>
      </c>
      <c r="C443" s="8"/>
      <c r="D443" s="8"/>
      <c r="E443" s="8"/>
      <c r="F443" s="74">
        <v>1</v>
      </c>
    </row>
    <row r="444" spans="1:6" ht="12.75">
      <c r="A444" s="63">
        <v>147944</v>
      </c>
      <c r="B444" s="73" t="s">
        <v>611</v>
      </c>
      <c r="C444" s="8"/>
      <c r="D444" s="8"/>
      <c r="E444" s="8"/>
      <c r="F444" s="74">
        <v>1</v>
      </c>
    </row>
    <row r="445" spans="1:6" ht="12.75">
      <c r="A445" s="63">
        <v>148823</v>
      </c>
      <c r="B445" s="73" t="s">
        <v>685</v>
      </c>
      <c r="C445" s="8"/>
      <c r="D445" s="8"/>
      <c r="E445" s="8"/>
      <c r="F445" s="74">
        <v>1</v>
      </c>
    </row>
    <row r="446" spans="1:6" ht="12.75">
      <c r="A446" s="76">
        <v>151508</v>
      </c>
      <c r="B446" s="77" t="s">
        <v>878</v>
      </c>
      <c r="C446" s="8"/>
      <c r="D446" s="8">
        <v>340</v>
      </c>
      <c r="E446" s="8">
        <v>9</v>
      </c>
      <c r="F446" s="74">
        <v>1</v>
      </c>
    </row>
    <row r="447" spans="1:6" ht="12.75">
      <c r="A447" s="63">
        <v>151564</v>
      </c>
      <c r="B447" s="73" t="s">
        <v>850</v>
      </c>
      <c r="C447" s="8"/>
      <c r="D447" s="8"/>
      <c r="E447" s="8"/>
      <c r="F447" s="74">
        <v>1</v>
      </c>
    </row>
    <row r="448" spans="1:6" ht="12.75">
      <c r="A448" s="63">
        <v>154427</v>
      </c>
      <c r="B448" s="73" t="s">
        <v>686</v>
      </c>
      <c r="C448" s="8"/>
      <c r="D448" s="8"/>
      <c r="E448" s="8"/>
      <c r="F448" s="74">
        <v>1</v>
      </c>
    </row>
    <row r="449" spans="1:6" ht="12.75">
      <c r="A449" s="63">
        <v>154938</v>
      </c>
      <c r="B449" s="73" t="s">
        <v>540</v>
      </c>
      <c r="C449" s="8"/>
      <c r="D449" s="8"/>
      <c r="E449" s="8"/>
      <c r="F449" s="74">
        <v>1</v>
      </c>
    </row>
    <row r="450" spans="1:6" ht="12.75">
      <c r="A450" s="63">
        <v>156105</v>
      </c>
      <c r="B450" s="73" t="s">
        <v>221</v>
      </c>
      <c r="C450" s="9">
        <v>6.3E-06</v>
      </c>
      <c r="D450" s="8"/>
      <c r="E450" s="8"/>
      <c r="F450" s="74">
        <v>1</v>
      </c>
    </row>
    <row r="451" spans="1:6" ht="12.75">
      <c r="A451" s="63">
        <v>156627</v>
      </c>
      <c r="B451" s="73" t="s">
        <v>558</v>
      </c>
      <c r="C451" s="8"/>
      <c r="D451" s="8"/>
      <c r="E451" s="8"/>
      <c r="F451" s="74">
        <v>1</v>
      </c>
    </row>
    <row r="452" spans="1:6" ht="12.75">
      <c r="A452" s="63">
        <v>189559</v>
      </c>
      <c r="B452" s="73" t="s">
        <v>125</v>
      </c>
      <c r="C452" s="9">
        <v>0.011</v>
      </c>
      <c r="D452" s="8"/>
      <c r="E452" s="8"/>
      <c r="F452" s="74">
        <v>1</v>
      </c>
    </row>
    <row r="453" spans="1:6" ht="12.75">
      <c r="A453" s="63">
        <v>189640</v>
      </c>
      <c r="B453" s="73" t="s">
        <v>124</v>
      </c>
      <c r="C453" s="9">
        <v>0.011</v>
      </c>
      <c r="D453" s="8"/>
      <c r="E453" s="8"/>
      <c r="F453" s="74">
        <v>1</v>
      </c>
    </row>
    <row r="454" spans="1:6" ht="12.75">
      <c r="A454" s="63">
        <v>191242</v>
      </c>
      <c r="B454" s="73" t="s">
        <v>390</v>
      </c>
      <c r="C454" s="8"/>
      <c r="D454" s="8"/>
      <c r="E454" s="8"/>
      <c r="F454" s="74">
        <v>1</v>
      </c>
    </row>
    <row r="455" spans="1:6" ht="12.75">
      <c r="A455" s="63">
        <v>191300</v>
      </c>
      <c r="B455" s="73" t="s">
        <v>126</v>
      </c>
      <c r="C455" s="9">
        <v>0.011</v>
      </c>
      <c r="D455" s="8"/>
      <c r="E455" s="8"/>
      <c r="F455" s="74">
        <v>1</v>
      </c>
    </row>
    <row r="456" spans="1:6" ht="12.75">
      <c r="A456" s="63">
        <v>192654</v>
      </c>
      <c r="B456" s="73" t="s">
        <v>123</v>
      </c>
      <c r="C456" s="9">
        <v>0.0011</v>
      </c>
      <c r="D456" s="8"/>
      <c r="E456" s="8"/>
      <c r="F456" s="74">
        <v>1</v>
      </c>
    </row>
    <row r="457" spans="1:6" ht="12.75">
      <c r="A457" s="63">
        <v>192972</v>
      </c>
      <c r="B457" s="73" t="s">
        <v>387</v>
      </c>
      <c r="C457" s="8"/>
      <c r="D457" s="8"/>
      <c r="E457" s="8"/>
      <c r="F457" s="74">
        <v>1</v>
      </c>
    </row>
    <row r="458" spans="1:6" ht="12.75">
      <c r="A458" s="63">
        <v>193395</v>
      </c>
      <c r="B458" s="73" t="s">
        <v>160</v>
      </c>
      <c r="C458" s="9">
        <v>0.00011</v>
      </c>
      <c r="D458" s="8"/>
      <c r="E458" s="8"/>
      <c r="F458" s="74">
        <v>1</v>
      </c>
    </row>
    <row r="459" spans="1:6" ht="12.75">
      <c r="A459" s="63">
        <v>194592</v>
      </c>
      <c r="B459" s="75" t="s">
        <v>71</v>
      </c>
      <c r="C459" s="9">
        <v>0.0011</v>
      </c>
      <c r="D459" s="8"/>
      <c r="E459" s="8"/>
      <c r="F459" s="74">
        <v>1</v>
      </c>
    </row>
    <row r="460" spans="1:6" ht="12.75">
      <c r="A460" s="63">
        <v>198550</v>
      </c>
      <c r="B460" s="73" t="s">
        <v>512</v>
      </c>
      <c r="C460" s="8"/>
      <c r="D460" s="8"/>
      <c r="E460" s="8"/>
      <c r="F460" s="74">
        <v>1</v>
      </c>
    </row>
    <row r="461" spans="1:6" ht="12.75">
      <c r="A461" s="63">
        <v>205823</v>
      </c>
      <c r="B461" s="73" t="s">
        <v>93</v>
      </c>
      <c r="C461" s="9">
        <v>0.00011</v>
      </c>
      <c r="D461" s="8"/>
      <c r="E461" s="8"/>
      <c r="F461" s="74">
        <v>1</v>
      </c>
    </row>
    <row r="462" spans="1:6" ht="12.75">
      <c r="A462" s="63">
        <v>205992</v>
      </c>
      <c r="B462" s="73" t="s">
        <v>92</v>
      </c>
      <c r="C462" s="9">
        <v>0.00011</v>
      </c>
      <c r="D462" s="8"/>
      <c r="E462" s="8"/>
      <c r="F462" s="74">
        <v>1</v>
      </c>
    </row>
    <row r="463" spans="1:6" ht="12.75">
      <c r="A463" s="63">
        <v>206440</v>
      </c>
      <c r="B463" s="73" t="s">
        <v>466</v>
      </c>
      <c r="C463" s="8"/>
      <c r="D463" s="8"/>
      <c r="E463" s="8"/>
      <c r="F463" s="74">
        <v>1</v>
      </c>
    </row>
    <row r="464" spans="1:6" ht="12.75">
      <c r="A464" s="63">
        <v>207089</v>
      </c>
      <c r="B464" s="73" t="s">
        <v>94</v>
      </c>
      <c r="C464" s="9">
        <v>0.00011</v>
      </c>
      <c r="D464" s="8"/>
      <c r="E464" s="8"/>
      <c r="F464" s="74">
        <v>1</v>
      </c>
    </row>
    <row r="465" spans="1:6" ht="12.75">
      <c r="A465" s="63">
        <v>208968</v>
      </c>
      <c r="B465" s="73" t="s">
        <v>448</v>
      </c>
      <c r="C465" s="8"/>
      <c r="D465" s="8"/>
      <c r="E465" s="8"/>
      <c r="F465" s="74">
        <v>1</v>
      </c>
    </row>
    <row r="466" spans="1:6" ht="12.75">
      <c r="A466" s="63">
        <v>218019</v>
      </c>
      <c r="B466" s="73" t="s">
        <v>113</v>
      </c>
      <c r="C466" s="9">
        <v>1.1E-05</v>
      </c>
      <c r="D466" s="8"/>
      <c r="E466" s="8"/>
      <c r="F466" s="74">
        <v>1</v>
      </c>
    </row>
    <row r="467" spans="1:6" ht="12.75">
      <c r="A467" s="63">
        <v>224420</v>
      </c>
      <c r="B467" s="73" t="s">
        <v>122</v>
      </c>
      <c r="C467" s="9">
        <v>0.00011</v>
      </c>
      <c r="D467" s="8"/>
      <c r="E467" s="8"/>
      <c r="F467" s="74">
        <v>1</v>
      </c>
    </row>
    <row r="468" spans="1:6" ht="12.75">
      <c r="A468" s="63">
        <v>226368</v>
      </c>
      <c r="B468" s="73" t="s">
        <v>120</v>
      </c>
      <c r="C468" s="9">
        <v>0.00011</v>
      </c>
      <c r="D468" s="8"/>
      <c r="E468" s="8"/>
      <c r="F468" s="74">
        <v>1</v>
      </c>
    </row>
    <row r="469" spans="1:6" ht="12.75">
      <c r="A469" s="63">
        <v>271896</v>
      </c>
      <c r="B469" s="73" t="s">
        <v>519</v>
      </c>
      <c r="C469" s="8"/>
      <c r="D469" s="8"/>
      <c r="E469" s="8"/>
      <c r="F469" s="74">
        <v>1</v>
      </c>
    </row>
    <row r="470" spans="1:6" ht="12.75">
      <c r="A470" s="63">
        <v>299752</v>
      </c>
      <c r="B470" s="73" t="s">
        <v>696</v>
      </c>
      <c r="C470" s="8"/>
      <c r="D470" s="8"/>
      <c r="E470" s="8"/>
      <c r="F470" s="74">
        <v>1</v>
      </c>
    </row>
    <row r="471" spans="1:6" ht="12.75">
      <c r="A471" s="63">
        <v>301042</v>
      </c>
      <c r="B471" s="73" t="s">
        <v>164</v>
      </c>
      <c r="C471" s="9">
        <v>1.2E-05</v>
      </c>
      <c r="D471" s="8"/>
      <c r="E471" s="8"/>
      <c r="F471" s="78">
        <v>0.637</v>
      </c>
    </row>
    <row r="472" spans="1:6" ht="12.75">
      <c r="A472" s="63">
        <v>302012</v>
      </c>
      <c r="B472" s="73" t="s">
        <v>154</v>
      </c>
      <c r="C472" s="9">
        <v>0.0049</v>
      </c>
      <c r="D472" s="8"/>
      <c r="E472" s="9">
        <v>0.2</v>
      </c>
      <c r="F472" s="74">
        <v>1</v>
      </c>
    </row>
    <row r="473" spans="1:6" ht="12.75">
      <c r="A473" s="63">
        <v>302705</v>
      </c>
      <c r="B473" s="73" t="s">
        <v>697</v>
      </c>
      <c r="C473" s="8"/>
      <c r="D473" s="8"/>
      <c r="E473" s="8"/>
      <c r="F473" s="74">
        <v>1</v>
      </c>
    </row>
    <row r="474" spans="1:6" ht="12.75">
      <c r="A474" s="63">
        <v>302794</v>
      </c>
      <c r="B474" s="73" t="s">
        <v>474</v>
      </c>
      <c r="C474" s="8"/>
      <c r="D474" s="8"/>
      <c r="E474" s="8"/>
      <c r="F474" s="74">
        <v>1</v>
      </c>
    </row>
    <row r="475" spans="1:6" ht="12.75">
      <c r="A475" s="63">
        <v>303344</v>
      </c>
      <c r="B475" s="73" t="s">
        <v>698</v>
      </c>
      <c r="C475" s="8"/>
      <c r="D475" s="8"/>
      <c r="E475" s="8"/>
      <c r="F475" s="74">
        <v>1</v>
      </c>
    </row>
    <row r="476" spans="1:6" ht="12.75">
      <c r="A476" s="63">
        <v>303479</v>
      </c>
      <c r="B476" s="73" t="s">
        <v>699</v>
      </c>
      <c r="C476" s="8"/>
      <c r="D476" s="8"/>
      <c r="E476" s="8"/>
      <c r="F476" s="74">
        <v>1</v>
      </c>
    </row>
    <row r="477" spans="1:6" ht="12.75">
      <c r="A477" s="63">
        <v>305033</v>
      </c>
      <c r="B477" s="73" t="s">
        <v>580</v>
      </c>
      <c r="C477" s="8"/>
      <c r="D477" s="8"/>
      <c r="E477" s="8"/>
      <c r="F477" s="74">
        <v>1</v>
      </c>
    </row>
    <row r="478" spans="1:6" ht="12.75">
      <c r="A478" s="63">
        <v>309002</v>
      </c>
      <c r="B478" s="73" t="s">
        <v>472</v>
      </c>
      <c r="C478" s="8"/>
      <c r="D478" s="8"/>
      <c r="E478" s="8"/>
      <c r="F478" s="74">
        <v>1</v>
      </c>
    </row>
    <row r="479" spans="1:6" ht="12.75">
      <c r="A479" s="63">
        <v>315220</v>
      </c>
      <c r="B479" s="73" t="s">
        <v>702</v>
      </c>
      <c r="C479" s="8"/>
      <c r="D479" s="8"/>
      <c r="E479" s="8"/>
      <c r="F479" s="74">
        <v>1</v>
      </c>
    </row>
    <row r="480" spans="1:6" ht="12.75">
      <c r="A480" s="63">
        <v>315377</v>
      </c>
      <c r="B480" s="73" t="s">
        <v>703</v>
      </c>
      <c r="C480" s="8"/>
      <c r="D480" s="8"/>
      <c r="E480" s="8"/>
      <c r="F480" s="74">
        <v>1</v>
      </c>
    </row>
    <row r="481" spans="1:6" ht="12.75">
      <c r="A481" s="63">
        <v>319846</v>
      </c>
      <c r="B481" s="75" t="s">
        <v>79</v>
      </c>
      <c r="C481" s="9">
        <v>0.0011</v>
      </c>
      <c r="D481" s="8"/>
      <c r="E481" s="8"/>
      <c r="F481" s="74">
        <v>1</v>
      </c>
    </row>
    <row r="482" spans="1:6" ht="12.75">
      <c r="A482" s="63">
        <v>319857</v>
      </c>
      <c r="B482" s="73" t="s">
        <v>97</v>
      </c>
      <c r="C482" s="9">
        <v>0.0011</v>
      </c>
      <c r="D482" s="8"/>
      <c r="E482" s="8"/>
      <c r="F482" s="74">
        <v>1</v>
      </c>
    </row>
    <row r="483" spans="1:6" ht="12.75">
      <c r="A483" s="63">
        <v>334883</v>
      </c>
      <c r="B483" s="73" t="s">
        <v>626</v>
      </c>
      <c r="C483" s="8"/>
      <c r="D483" s="8"/>
      <c r="E483" s="8"/>
      <c r="F483" s="74">
        <v>1</v>
      </c>
    </row>
    <row r="484" spans="1:6" ht="12.75">
      <c r="A484" s="63">
        <v>366701</v>
      </c>
      <c r="B484" s="73" t="s">
        <v>704</v>
      </c>
      <c r="C484" s="8"/>
      <c r="D484" s="8"/>
      <c r="E484" s="8"/>
      <c r="F484" s="74">
        <v>1</v>
      </c>
    </row>
    <row r="485" spans="1:6" ht="12.75">
      <c r="A485" s="63">
        <v>373024</v>
      </c>
      <c r="B485" s="73" t="s">
        <v>187</v>
      </c>
      <c r="C485" s="9">
        <v>0.00026</v>
      </c>
      <c r="D485" s="79">
        <v>0.2</v>
      </c>
      <c r="E485" s="79">
        <v>0.014</v>
      </c>
      <c r="F485" s="78">
        <v>0.3321</v>
      </c>
    </row>
    <row r="486" spans="1:6" ht="12.75">
      <c r="A486" s="63">
        <v>379793</v>
      </c>
      <c r="B486" s="73" t="s">
        <v>649</v>
      </c>
      <c r="C486" s="8"/>
      <c r="D486" s="8"/>
      <c r="E486" s="8"/>
      <c r="F486" s="74">
        <v>1</v>
      </c>
    </row>
    <row r="487" spans="1:6" ht="12.75">
      <c r="A487" s="63">
        <v>434071</v>
      </c>
      <c r="B487" s="73" t="s">
        <v>705</v>
      </c>
      <c r="C487" s="8"/>
      <c r="D487" s="8"/>
      <c r="E487" s="8"/>
      <c r="F487" s="74">
        <v>1</v>
      </c>
    </row>
    <row r="488" spans="1:6" ht="12.75">
      <c r="A488" s="63">
        <v>443481</v>
      </c>
      <c r="B488" s="73" t="s">
        <v>706</v>
      </c>
      <c r="C488" s="8"/>
      <c r="D488" s="8"/>
      <c r="E488" s="8"/>
      <c r="F488" s="74">
        <v>1</v>
      </c>
    </row>
    <row r="489" spans="1:6" ht="12.75">
      <c r="A489" s="63">
        <v>446866</v>
      </c>
      <c r="B489" s="73" t="s">
        <v>508</v>
      </c>
      <c r="C489" s="8"/>
      <c r="D489" s="8"/>
      <c r="E489" s="8"/>
      <c r="F489" s="74">
        <v>1</v>
      </c>
    </row>
    <row r="490" spans="1:6" ht="12.75">
      <c r="A490" s="63">
        <v>463581</v>
      </c>
      <c r="B490" s="73" t="s">
        <v>573</v>
      </c>
      <c r="C490" s="8"/>
      <c r="D490" s="82">
        <v>660</v>
      </c>
      <c r="E490" s="8">
        <v>10</v>
      </c>
      <c r="F490" s="74">
        <v>1</v>
      </c>
    </row>
    <row r="491" spans="1:6" ht="12.75">
      <c r="A491" s="63">
        <v>474259</v>
      </c>
      <c r="B491" s="73" t="s">
        <v>577</v>
      </c>
      <c r="C491" s="8"/>
      <c r="D491" s="8"/>
      <c r="E491" s="8"/>
      <c r="F491" s="74">
        <v>1</v>
      </c>
    </row>
    <row r="492" spans="1:6" ht="12.75">
      <c r="A492" s="63">
        <v>484208</v>
      </c>
      <c r="B492" s="73" t="s">
        <v>432</v>
      </c>
      <c r="C492" s="8"/>
      <c r="D492" s="8"/>
      <c r="E492" s="8"/>
      <c r="F492" s="74">
        <v>1</v>
      </c>
    </row>
    <row r="493" spans="1:6" ht="12.75">
      <c r="A493" s="63">
        <v>492808</v>
      </c>
      <c r="B493" s="73" t="s">
        <v>506</v>
      </c>
      <c r="C493" s="8"/>
      <c r="D493" s="8"/>
      <c r="E493" s="8"/>
      <c r="F493" s="74">
        <v>1</v>
      </c>
    </row>
    <row r="494" spans="1:6" ht="12.75">
      <c r="A494" s="63">
        <v>494031</v>
      </c>
      <c r="B494" s="75" t="s">
        <v>709</v>
      </c>
      <c r="C494" s="8"/>
      <c r="D494" s="8"/>
      <c r="E494" s="8"/>
      <c r="F494" s="74">
        <v>1</v>
      </c>
    </row>
    <row r="495" spans="1:6" ht="12.75">
      <c r="A495" s="63">
        <v>505602</v>
      </c>
      <c r="B495" s="73" t="s">
        <v>710</v>
      </c>
      <c r="C495" s="8"/>
      <c r="D495" s="8"/>
      <c r="E495" s="8"/>
      <c r="F495" s="74">
        <v>1</v>
      </c>
    </row>
    <row r="496" spans="1:6" ht="12.75">
      <c r="A496" s="63">
        <v>509148</v>
      </c>
      <c r="B496" s="73" t="s">
        <v>711</v>
      </c>
      <c r="C496" s="8"/>
      <c r="D496" s="8"/>
      <c r="E496" s="8"/>
      <c r="F496" s="74">
        <v>1</v>
      </c>
    </row>
    <row r="497" spans="1:6" ht="12.75">
      <c r="A497" s="63">
        <v>510156</v>
      </c>
      <c r="B497" s="73" t="s">
        <v>851</v>
      </c>
      <c r="C497" s="8"/>
      <c r="D497" s="8"/>
      <c r="E497" s="8"/>
      <c r="F497" s="74">
        <v>1</v>
      </c>
    </row>
    <row r="498" spans="1:6" ht="12.75">
      <c r="A498" s="63">
        <v>512561</v>
      </c>
      <c r="B498" s="73" t="s">
        <v>712</v>
      </c>
      <c r="C498" s="8"/>
      <c r="D498" s="8"/>
      <c r="E498" s="8"/>
      <c r="F498" s="74">
        <v>1</v>
      </c>
    </row>
    <row r="499" spans="1:6" ht="12.75">
      <c r="A499" s="63">
        <v>513371</v>
      </c>
      <c r="B499" s="75" t="s">
        <v>637</v>
      </c>
      <c r="C499" s="8"/>
      <c r="D499" s="8"/>
      <c r="E499" s="8"/>
      <c r="F499" s="74">
        <v>0.4955</v>
      </c>
    </row>
    <row r="500" spans="1:6" ht="12.75">
      <c r="A500" s="76">
        <v>513791</v>
      </c>
      <c r="B500" s="83" t="s">
        <v>879</v>
      </c>
      <c r="C500" s="8">
        <v>0.0077</v>
      </c>
      <c r="D500" s="8"/>
      <c r="E500" s="8"/>
      <c r="F500" s="78">
        <v>0.4955</v>
      </c>
    </row>
    <row r="501" spans="1:6" ht="12.75">
      <c r="A501" s="63">
        <v>528290</v>
      </c>
      <c r="B501" s="73" t="s">
        <v>714</v>
      </c>
      <c r="C501" s="8"/>
      <c r="D501" s="8"/>
      <c r="E501" s="8"/>
      <c r="F501" s="74">
        <v>1</v>
      </c>
    </row>
    <row r="502" spans="1:6" ht="12.75">
      <c r="A502" s="63">
        <v>531760</v>
      </c>
      <c r="B502" s="73" t="s">
        <v>715</v>
      </c>
      <c r="C502" s="8"/>
      <c r="D502" s="8"/>
      <c r="E502" s="8"/>
      <c r="F502" s="74">
        <v>1</v>
      </c>
    </row>
    <row r="503" spans="1:6" ht="12.75">
      <c r="A503" s="63">
        <v>531828</v>
      </c>
      <c r="B503" s="73" t="s">
        <v>717</v>
      </c>
      <c r="C503" s="8"/>
      <c r="D503" s="8"/>
      <c r="E503" s="8"/>
      <c r="F503" s="74">
        <v>1</v>
      </c>
    </row>
    <row r="504" spans="1:6" ht="12.75">
      <c r="A504" s="63">
        <v>532274</v>
      </c>
      <c r="B504" s="73" t="s">
        <v>364</v>
      </c>
      <c r="C504" s="8"/>
      <c r="D504" s="8"/>
      <c r="E504" s="8"/>
      <c r="F504" s="74">
        <v>1</v>
      </c>
    </row>
    <row r="505" spans="1:6" ht="12.75">
      <c r="A505" s="63">
        <v>534521</v>
      </c>
      <c r="B505" s="73" t="s">
        <v>421</v>
      </c>
      <c r="C505" s="8"/>
      <c r="D505" s="8"/>
      <c r="E505" s="8"/>
      <c r="F505" s="74">
        <v>1</v>
      </c>
    </row>
    <row r="506" spans="1:6" ht="12.75">
      <c r="A506" s="63">
        <v>540590</v>
      </c>
      <c r="B506" s="73" t="s">
        <v>287</v>
      </c>
      <c r="C506" s="8"/>
      <c r="D506" s="8"/>
      <c r="E506" s="8"/>
      <c r="F506" s="74">
        <v>1</v>
      </c>
    </row>
    <row r="507" spans="1:6" ht="12.75">
      <c r="A507" s="63">
        <v>540738</v>
      </c>
      <c r="B507" s="73" t="s">
        <v>293</v>
      </c>
      <c r="C507" s="8"/>
      <c r="D507" s="8"/>
      <c r="E507" s="8"/>
      <c r="F507" s="74">
        <v>1</v>
      </c>
    </row>
    <row r="508" spans="1:6" ht="12.75">
      <c r="A508" s="63">
        <v>540841</v>
      </c>
      <c r="B508" s="73" t="s">
        <v>268</v>
      </c>
      <c r="C508" s="8"/>
      <c r="D508" s="8"/>
      <c r="E508" s="8"/>
      <c r="F508" s="74">
        <v>1</v>
      </c>
    </row>
    <row r="509" spans="1:6" ht="12.75">
      <c r="A509" s="65">
        <v>540885</v>
      </c>
      <c r="B509" s="73" t="s">
        <v>821</v>
      </c>
      <c r="C509" s="66">
        <v>1.3E-06</v>
      </c>
      <c r="D509" s="8"/>
      <c r="E509" s="8"/>
      <c r="F509" s="74">
        <v>1</v>
      </c>
    </row>
    <row r="510" spans="1:6" ht="12.75">
      <c r="A510" s="63">
        <v>541413</v>
      </c>
      <c r="B510" s="73" t="s">
        <v>656</v>
      </c>
      <c r="C510" s="8"/>
      <c r="D510" s="8"/>
      <c r="E510" s="8"/>
      <c r="F510" s="74">
        <v>1</v>
      </c>
    </row>
    <row r="511" spans="1:6" ht="12.75">
      <c r="A511" s="63">
        <v>541731</v>
      </c>
      <c r="B511" s="73" t="s">
        <v>297</v>
      </c>
      <c r="C511" s="8"/>
      <c r="D511" s="8"/>
      <c r="E511" s="8"/>
      <c r="F511" s="74">
        <v>1</v>
      </c>
    </row>
    <row r="512" spans="1:6" ht="12.75">
      <c r="A512" s="63">
        <v>542756</v>
      </c>
      <c r="B512" s="73" t="s">
        <v>852</v>
      </c>
      <c r="C512" s="8"/>
      <c r="D512" s="8"/>
      <c r="E512" s="8"/>
      <c r="F512" s="74">
        <v>1</v>
      </c>
    </row>
    <row r="513" spans="1:6" ht="12.75">
      <c r="A513" s="63">
        <v>542881</v>
      </c>
      <c r="B513" s="73" t="s">
        <v>99</v>
      </c>
      <c r="C513" s="9">
        <v>0.013</v>
      </c>
      <c r="D513" s="8"/>
      <c r="E513" s="8"/>
      <c r="F513" s="74">
        <v>1</v>
      </c>
    </row>
    <row r="514" spans="1:6" ht="12.75">
      <c r="A514" s="63">
        <v>546883</v>
      </c>
      <c r="B514" s="73" t="s">
        <v>453</v>
      </c>
      <c r="C514" s="8"/>
      <c r="D514" s="8"/>
      <c r="E514" s="8"/>
      <c r="F514" s="74">
        <v>1</v>
      </c>
    </row>
    <row r="515" spans="1:6" ht="12.75">
      <c r="A515" s="63">
        <v>554132</v>
      </c>
      <c r="B515" s="73" t="s">
        <v>316</v>
      </c>
      <c r="C515" s="8"/>
      <c r="D515" s="8"/>
      <c r="E515" s="8"/>
      <c r="F515" s="74">
        <v>1</v>
      </c>
    </row>
    <row r="516" spans="1:6" ht="12.75">
      <c r="A516" s="63">
        <v>555840</v>
      </c>
      <c r="B516" s="75" t="s">
        <v>309</v>
      </c>
      <c r="C516" s="8"/>
      <c r="D516" s="8"/>
      <c r="E516" s="8"/>
      <c r="F516" s="74">
        <v>1</v>
      </c>
    </row>
    <row r="517" spans="1:6" ht="12.75">
      <c r="A517" s="63">
        <v>556525</v>
      </c>
      <c r="B517" s="73" t="s">
        <v>679</v>
      </c>
      <c r="C517" s="8"/>
      <c r="D517" s="8"/>
      <c r="E517" s="8"/>
      <c r="F517" s="74">
        <v>1</v>
      </c>
    </row>
    <row r="518" spans="1:6" ht="12.75">
      <c r="A518" s="63">
        <v>563473</v>
      </c>
      <c r="B518" s="73" t="s">
        <v>407</v>
      </c>
      <c r="C518" s="8"/>
      <c r="D518" s="8"/>
      <c r="E518" s="8"/>
      <c r="F518" s="74">
        <v>1</v>
      </c>
    </row>
    <row r="519" spans="1:6" ht="12.75">
      <c r="A519" s="63">
        <v>564250</v>
      </c>
      <c r="B519" s="73" t="s">
        <v>647</v>
      </c>
      <c r="C519" s="8"/>
      <c r="D519" s="8"/>
      <c r="E519" s="8"/>
      <c r="F519" s="74">
        <v>1</v>
      </c>
    </row>
    <row r="520" spans="1:6" ht="12.75">
      <c r="A520" s="63">
        <v>569619</v>
      </c>
      <c r="B520" s="75" t="s">
        <v>553</v>
      </c>
      <c r="C520" s="8"/>
      <c r="D520" s="8"/>
      <c r="E520" s="8"/>
      <c r="F520" s="74">
        <v>1</v>
      </c>
    </row>
    <row r="521" spans="1:6" ht="12.75">
      <c r="A521" s="63">
        <v>569642</v>
      </c>
      <c r="B521" s="73" t="s">
        <v>550</v>
      </c>
      <c r="C521" s="8"/>
      <c r="D521" s="8"/>
      <c r="E521" s="8"/>
      <c r="F521" s="74">
        <v>1</v>
      </c>
    </row>
    <row r="522" spans="1:6" ht="12.75">
      <c r="A522" s="63">
        <v>584849</v>
      </c>
      <c r="B522" s="73" t="s">
        <v>240</v>
      </c>
      <c r="C522" s="9">
        <v>1.1E-05</v>
      </c>
      <c r="D522" s="8">
        <v>2</v>
      </c>
      <c r="E522" s="9">
        <v>0.008</v>
      </c>
      <c r="F522" s="74">
        <v>1</v>
      </c>
    </row>
    <row r="523" spans="1:6" ht="12.75">
      <c r="A523" s="63">
        <v>590965</v>
      </c>
      <c r="B523" s="73" t="s">
        <v>721</v>
      </c>
      <c r="C523" s="8"/>
      <c r="D523" s="8"/>
      <c r="E523" s="8"/>
      <c r="F523" s="74">
        <v>1</v>
      </c>
    </row>
    <row r="524" spans="1:6" ht="12.75">
      <c r="A524" s="76">
        <v>592018</v>
      </c>
      <c r="B524" s="77" t="s">
        <v>880</v>
      </c>
      <c r="C524" s="8"/>
      <c r="D524" s="8">
        <v>340</v>
      </c>
      <c r="E524" s="8">
        <v>9</v>
      </c>
      <c r="F524" s="74">
        <v>1</v>
      </c>
    </row>
    <row r="525" spans="1:6" ht="12.75">
      <c r="A525" s="63">
        <v>592621</v>
      </c>
      <c r="B525" s="73" t="s">
        <v>722</v>
      </c>
      <c r="C525" s="8"/>
      <c r="D525" s="8"/>
      <c r="E525" s="8"/>
      <c r="F525" s="74">
        <v>1</v>
      </c>
    </row>
    <row r="526" spans="1:6" ht="12.75">
      <c r="A526" s="63">
        <v>593602</v>
      </c>
      <c r="B526" s="73" t="s">
        <v>530</v>
      </c>
      <c r="C526" s="8"/>
      <c r="D526" s="8"/>
      <c r="E526" s="8"/>
      <c r="F526" s="74">
        <v>1</v>
      </c>
    </row>
    <row r="527" spans="1:6" ht="12.75">
      <c r="A527" s="63">
        <v>593748</v>
      </c>
      <c r="B527" s="73" t="s">
        <v>500</v>
      </c>
      <c r="C527" s="8"/>
      <c r="D527" s="8"/>
      <c r="E527" s="8"/>
      <c r="F527" s="74">
        <v>1</v>
      </c>
    </row>
    <row r="528" spans="1:6" ht="12.75">
      <c r="A528" s="63">
        <v>595335</v>
      </c>
      <c r="B528" s="73" t="s">
        <v>713</v>
      </c>
      <c r="C528" s="8"/>
      <c r="D528" s="8"/>
      <c r="E528" s="8"/>
      <c r="F528" s="74">
        <v>1</v>
      </c>
    </row>
    <row r="529" spans="1:6" ht="12.75">
      <c r="A529" s="63">
        <v>602879</v>
      </c>
      <c r="B529" s="73" t="s">
        <v>68</v>
      </c>
      <c r="C529" s="9">
        <v>3.7E-05</v>
      </c>
      <c r="D529" s="8"/>
      <c r="E529" s="8"/>
      <c r="F529" s="74">
        <v>1</v>
      </c>
    </row>
    <row r="530" spans="1:6" ht="12.75">
      <c r="A530" s="63">
        <v>606202</v>
      </c>
      <c r="B530" s="73" t="s">
        <v>354</v>
      </c>
      <c r="C530" s="8"/>
      <c r="D530" s="8"/>
      <c r="E530" s="8"/>
      <c r="F530" s="74">
        <v>1</v>
      </c>
    </row>
    <row r="531" spans="1:6" ht="12.75">
      <c r="A531" s="63">
        <v>607578</v>
      </c>
      <c r="B531" s="73" t="s">
        <v>55</v>
      </c>
      <c r="C531" s="9">
        <v>1.1E-05</v>
      </c>
      <c r="D531" s="8"/>
      <c r="E531" s="8"/>
      <c r="F531" s="74">
        <v>1</v>
      </c>
    </row>
    <row r="532" spans="1:6" ht="12.75">
      <c r="A532" s="63">
        <v>608731</v>
      </c>
      <c r="B532" s="75" t="s">
        <v>152</v>
      </c>
      <c r="C532" s="9">
        <v>0.0011</v>
      </c>
      <c r="D532" s="8"/>
      <c r="E532" s="8"/>
      <c r="F532" s="74">
        <v>1</v>
      </c>
    </row>
    <row r="533" spans="1:6" ht="12.75">
      <c r="A533" s="76">
        <v>612828</v>
      </c>
      <c r="B533" s="83" t="s">
        <v>881</v>
      </c>
      <c r="C533" s="9">
        <v>0.14</v>
      </c>
      <c r="D533" s="8"/>
      <c r="E533" s="8"/>
      <c r="F533" s="74">
        <v>1</v>
      </c>
    </row>
    <row r="534" spans="1:6" ht="12.75">
      <c r="A534" s="63">
        <v>613354</v>
      </c>
      <c r="B534" s="73" t="s">
        <v>723</v>
      </c>
      <c r="C534" s="8"/>
      <c r="D534" s="8"/>
      <c r="E534" s="8"/>
      <c r="F534" s="74">
        <v>1</v>
      </c>
    </row>
    <row r="535" spans="1:6" ht="12.75">
      <c r="A535" s="63">
        <v>615054</v>
      </c>
      <c r="B535" s="73" t="s">
        <v>51</v>
      </c>
      <c r="C535" s="9">
        <v>6.6E-06</v>
      </c>
      <c r="D535" s="8"/>
      <c r="E535" s="8"/>
      <c r="F535" s="74">
        <v>1</v>
      </c>
    </row>
    <row r="536" spans="1:6" ht="12.75">
      <c r="A536" s="63">
        <v>615532</v>
      </c>
      <c r="B536" s="73" t="s">
        <v>724</v>
      </c>
      <c r="C536" s="8"/>
      <c r="D536" s="8"/>
      <c r="E536" s="8"/>
      <c r="F536" s="74">
        <v>1</v>
      </c>
    </row>
    <row r="537" spans="1:6" ht="12.75">
      <c r="A537" s="63">
        <v>621647</v>
      </c>
      <c r="B537" s="73" t="s">
        <v>199</v>
      </c>
      <c r="C537" s="9">
        <v>0.002</v>
      </c>
      <c r="D537" s="8"/>
      <c r="E537" s="8"/>
      <c r="F537" s="74">
        <v>1</v>
      </c>
    </row>
    <row r="538" spans="1:6" ht="12.75">
      <c r="A538" s="63">
        <v>624839</v>
      </c>
      <c r="B538" s="73" t="s">
        <v>179</v>
      </c>
      <c r="C538" s="8"/>
      <c r="D538" s="8"/>
      <c r="E538" s="9">
        <v>1</v>
      </c>
      <c r="F538" s="74">
        <v>1</v>
      </c>
    </row>
    <row r="539" spans="1:6" ht="12.75">
      <c r="A539" s="63">
        <v>629141</v>
      </c>
      <c r="B539" s="73" t="s">
        <v>454</v>
      </c>
      <c r="C539" s="8"/>
      <c r="D539" s="8"/>
      <c r="E539" s="8"/>
      <c r="F539" s="74">
        <v>1</v>
      </c>
    </row>
    <row r="540" spans="1:6" ht="12.75">
      <c r="A540" s="63">
        <v>630080</v>
      </c>
      <c r="B540" s="73" t="s">
        <v>103</v>
      </c>
      <c r="C540" s="8"/>
      <c r="D540" s="9">
        <v>23000</v>
      </c>
      <c r="E540" s="8"/>
      <c r="F540" s="74">
        <v>1</v>
      </c>
    </row>
    <row r="541" spans="1:6" ht="12.75">
      <c r="A541" s="63">
        <v>630933</v>
      </c>
      <c r="B541" s="73" t="s">
        <v>643</v>
      </c>
      <c r="C541" s="8"/>
      <c r="D541" s="8"/>
      <c r="E541" s="8"/>
      <c r="F541" s="74">
        <v>1</v>
      </c>
    </row>
    <row r="542" spans="1:6" ht="12.75">
      <c r="A542" s="63">
        <v>636215</v>
      </c>
      <c r="B542" s="73" t="s">
        <v>727</v>
      </c>
      <c r="C542" s="8"/>
      <c r="D542" s="8"/>
      <c r="E542" s="8"/>
      <c r="F542" s="74">
        <v>1</v>
      </c>
    </row>
    <row r="543" spans="1:6" ht="12.75">
      <c r="A543" s="63">
        <v>680319</v>
      </c>
      <c r="B543" s="73" t="s">
        <v>689</v>
      </c>
      <c r="C543" s="8"/>
      <c r="D543" s="8"/>
      <c r="E543" s="8"/>
      <c r="F543" s="74">
        <v>1</v>
      </c>
    </row>
    <row r="544" spans="1:6" ht="12.75">
      <c r="A544" s="63">
        <v>684935</v>
      </c>
      <c r="B544" s="73" t="s">
        <v>853</v>
      </c>
      <c r="C544" s="8"/>
      <c r="D544" s="8"/>
      <c r="E544" s="8"/>
      <c r="F544" s="74">
        <v>1</v>
      </c>
    </row>
    <row r="545" spans="1:6" ht="12.75">
      <c r="A545" s="63">
        <v>712685</v>
      </c>
      <c r="B545" s="75" t="s">
        <v>361</v>
      </c>
      <c r="C545" s="8"/>
      <c r="D545" s="8"/>
      <c r="E545" s="8"/>
      <c r="F545" s="74">
        <v>1</v>
      </c>
    </row>
    <row r="546" spans="1:6" ht="12.75">
      <c r="A546" s="63">
        <v>759739</v>
      </c>
      <c r="B546" s="73" t="s">
        <v>728</v>
      </c>
      <c r="C546" s="8"/>
      <c r="D546" s="8"/>
      <c r="E546" s="8"/>
      <c r="F546" s="74">
        <v>1</v>
      </c>
    </row>
    <row r="547" spans="1:6" ht="12.75">
      <c r="A547" s="63">
        <v>764410</v>
      </c>
      <c r="B547" s="73" t="s">
        <v>304</v>
      </c>
      <c r="C547" s="8"/>
      <c r="D547" s="8"/>
      <c r="E547" s="8"/>
      <c r="F547" s="74">
        <v>1</v>
      </c>
    </row>
    <row r="548" spans="1:6" ht="12.75">
      <c r="A548" s="63">
        <v>765344</v>
      </c>
      <c r="B548" s="73" t="s">
        <v>678</v>
      </c>
      <c r="C548" s="8"/>
      <c r="D548" s="8"/>
      <c r="E548" s="8"/>
      <c r="F548" s="74">
        <v>1</v>
      </c>
    </row>
    <row r="549" spans="1:6" ht="12.75">
      <c r="A549" s="63">
        <v>794934</v>
      </c>
      <c r="B549" s="73" t="s">
        <v>731</v>
      </c>
      <c r="C549" s="8"/>
      <c r="D549" s="8"/>
      <c r="E549" s="8"/>
      <c r="F549" s="74">
        <v>1</v>
      </c>
    </row>
    <row r="550" spans="1:6" ht="12.75">
      <c r="A550" s="63">
        <v>811972</v>
      </c>
      <c r="B550" s="73" t="s">
        <v>258</v>
      </c>
      <c r="C550" s="8"/>
      <c r="D550" s="8"/>
      <c r="E550" s="8"/>
      <c r="F550" s="84">
        <v>0.3957</v>
      </c>
    </row>
    <row r="551" spans="1:6" ht="12.75">
      <c r="A551" s="76">
        <v>814891</v>
      </c>
      <c r="B551" s="77" t="s">
        <v>882</v>
      </c>
      <c r="C551" s="8">
        <v>0.0077</v>
      </c>
      <c r="D551" s="8"/>
      <c r="E551" s="8"/>
      <c r="F551" s="78">
        <v>0.3957</v>
      </c>
    </row>
    <row r="552" spans="1:6" ht="12.75">
      <c r="A552" s="63">
        <v>822060</v>
      </c>
      <c r="B552" s="75" t="s">
        <v>688</v>
      </c>
      <c r="C552" s="8"/>
      <c r="D552" s="8">
        <v>0.3</v>
      </c>
      <c r="E552" s="8">
        <v>0.03</v>
      </c>
      <c r="F552" s="74">
        <v>1</v>
      </c>
    </row>
    <row r="553" spans="1:6" ht="12.75">
      <c r="A553" s="63">
        <v>838880</v>
      </c>
      <c r="B553" s="75" t="s">
        <v>416</v>
      </c>
      <c r="C553" s="8"/>
      <c r="D553" s="8"/>
      <c r="E553" s="8"/>
      <c r="F553" s="74">
        <v>1</v>
      </c>
    </row>
    <row r="554" spans="1:6" ht="12.75">
      <c r="A554" s="63">
        <v>846491</v>
      </c>
      <c r="B554" s="73" t="s">
        <v>707</v>
      </c>
      <c r="C554" s="8"/>
      <c r="D554" s="8"/>
      <c r="E554" s="8"/>
      <c r="F554" s="74">
        <v>1</v>
      </c>
    </row>
    <row r="555" spans="1:6" ht="12.75">
      <c r="A555" s="63">
        <v>846504</v>
      </c>
      <c r="B555" s="73" t="s">
        <v>733</v>
      </c>
      <c r="C555" s="8"/>
      <c r="D555" s="8"/>
      <c r="E555" s="8"/>
      <c r="F555" s="74">
        <v>1</v>
      </c>
    </row>
    <row r="556" spans="1:6" ht="12.75">
      <c r="A556" s="63">
        <v>919164</v>
      </c>
      <c r="B556" s="73" t="s">
        <v>317</v>
      </c>
      <c r="C556" s="8"/>
      <c r="D556" s="8"/>
      <c r="E556" s="8"/>
      <c r="F556" s="74">
        <v>1</v>
      </c>
    </row>
    <row r="557" spans="1:6" ht="12.75">
      <c r="A557" s="63">
        <v>924163</v>
      </c>
      <c r="B557" s="73" t="s">
        <v>198</v>
      </c>
      <c r="C557" s="9">
        <v>0.0031</v>
      </c>
      <c r="D557" s="8"/>
      <c r="E557" s="8"/>
      <c r="F557" s="74">
        <v>1</v>
      </c>
    </row>
    <row r="558" spans="1:6" ht="12.75">
      <c r="A558" s="63">
        <v>924425</v>
      </c>
      <c r="B558" s="73" t="s">
        <v>734</v>
      </c>
      <c r="C558" s="8"/>
      <c r="D558" s="8"/>
      <c r="E558" s="8"/>
      <c r="F558" s="74">
        <v>1</v>
      </c>
    </row>
    <row r="559" spans="1:6" ht="12.75">
      <c r="A559" s="63">
        <v>930552</v>
      </c>
      <c r="B559" s="73" t="s">
        <v>204</v>
      </c>
      <c r="C559" s="9">
        <v>0.0006</v>
      </c>
      <c r="D559" s="8"/>
      <c r="E559" s="8"/>
      <c r="F559" s="74">
        <v>1</v>
      </c>
    </row>
    <row r="560" spans="1:6" ht="12.75">
      <c r="A560" s="63">
        <v>961115</v>
      </c>
      <c r="B560" s="73" t="s">
        <v>737</v>
      </c>
      <c r="C560" s="8"/>
      <c r="D560" s="8"/>
      <c r="E560" s="8"/>
      <c r="F560" s="74">
        <v>1</v>
      </c>
    </row>
    <row r="561" spans="1:6" ht="12.75">
      <c r="A561" s="63">
        <v>989388</v>
      </c>
      <c r="B561" s="73" t="s">
        <v>551</v>
      </c>
      <c r="C561" s="8"/>
      <c r="D561" s="8"/>
      <c r="E561" s="8"/>
      <c r="F561" s="74">
        <v>1</v>
      </c>
    </row>
    <row r="562" spans="1:6" ht="12.75">
      <c r="A562" s="63">
        <v>1024573</v>
      </c>
      <c r="B562" s="73" t="s">
        <v>684</v>
      </c>
      <c r="C562" s="8"/>
      <c r="D562" s="8"/>
      <c r="E562" s="8"/>
      <c r="F562" s="74">
        <v>1</v>
      </c>
    </row>
    <row r="563" spans="1:6" ht="12.75">
      <c r="A563" s="63">
        <v>1116547</v>
      </c>
      <c r="B563" s="73" t="s">
        <v>854</v>
      </c>
      <c r="C563" s="8"/>
      <c r="D563" s="8"/>
      <c r="E563" s="8"/>
      <c r="F563" s="85">
        <v>1</v>
      </c>
    </row>
    <row r="564" spans="1:6" ht="12.75">
      <c r="A564" s="63">
        <v>1120714</v>
      </c>
      <c r="B564" s="73" t="s">
        <v>33</v>
      </c>
      <c r="C564" s="9">
        <v>0.00069</v>
      </c>
      <c r="D564" s="8"/>
      <c r="E564" s="8"/>
      <c r="F564" s="74">
        <v>1</v>
      </c>
    </row>
    <row r="565" spans="1:6" ht="12.75">
      <c r="A565" s="63">
        <v>1163195</v>
      </c>
      <c r="B565" s="73" t="s">
        <v>623</v>
      </c>
      <c r="C565" s="8"/>
      <c r="D565" s="8"/>
      <c r="E565" s="8"/>
      <c r="F565" s="86">
        <v>0.2258</v>
      </c>
    </row>
    <row r="566" spans="1:6" ht="12.75">
      <c r="A566" s="76">
        <v>1189851</v>
      </c>
      <c r="B566" s="77" t="s">
        <v>883</v>
      </c>
      <c r="C566" s="8">
        <v>0.15</v>
      </c>
      <c r="D566" s="8"/>
      <c r="E566" s="8">
        <v>0.2</v>
      </c>
      <c r="F566" s="86">
        <v>0.2258</v>
      </c>
    </row>
    <row r="567" spans="1:6" ht="12.75">
      <c r="A567" s="63">
        <v>1271289</v>
      </c>
      <c r="B567" s="73" t="s">
        <v>194</v>
      </c>
      <c r="C567" s="9">
        <v>0.00026</v>
      </c>
      <c r="D567" s="79">
        <v>0.2</v>
      </c>
      <c r="E567" s="79">
        <v>0.014</v>
      </c>
      <c r="F567" s="87">
        <v>0.4937</v>
      </c>
    </row>
    <row r="568" spans="1:6" ht="12.75">
      <c r="A568" s="76">
        <v>1303000</v>
      </c>
      <c r="B568" s="77" t="s">
        <v>884</v>
      </c>
      <c r="C568" s="9">
        <v>0.0033</v>
      </c>
      <c r="D568" s="79">
        <v>0.2</v>
      </c>
      <c r="E568" s="79">
        <v>0.015</v>
      </c>
      <c r="F568" s="78">
        <v>0.518</v>
      </c>
    </row>
    <row r="569" spans="1:6" ht="12.75">
      <c r="A569" s="76">
        <v>1303282</v>
      </c>
      <c r="B569" s="77" t="s">
        <v>885</v>
      </c>
      <c r="C569" s="9">
        <v>0.0033</v>
      </c>
      <c r="D569" s="79">
        <v>0.2</v>
      </c>
      <c r="E569" s="79">
        <v>0.015</v>
      </c>
      <c r="F569" s="78">
        <v>0.6519</v>
      </c>
    </row>
    <row r="570" spans="1:6" ht="12.75">
      <c r="A570" s="76">
        <v>1304569</v>
      </c>
      <c r="B570" s="77" t="s">
        <v>886</v>
      </c>
      <c r="C570" s="9">
        <v>0.0024</v>
      </c>
      <c r="D570" s="79"/>
      <c r="E570" s="79">
        <v>0.007</v>
      </c>
      <c r="F570" s="78">
        <v>0.36</v>
      </c>
    </row>
    <row r="571" spans="1:6" ht="12.75">
      <c r="A571" s="76">
        <v>1307966</v>
      </c>
      <c r="B571" s="77" t="s">
        <v>887</v>
      </c>
      <c r="C571" s="9">
        <v>0.0077</v>
      </c>
      <c r="D571" s="79"/>
      <c r="E571" s="79"/>
      <c r="F571" s="78">
        <v>0.7865</v>
      </c>
    </row>
    <row r="572" spans="1:6" ht="12.75">
      <c r="A572" s="76">
        <v>1308061</v>
      </c>
      <c r="B572" s="77" t="s">
        <v>888</v>
      </c>
      <c r="C572" s="9">
        <v>0.0077</v>
      </c>
      <c r="D572" s="79"/>
      <c r="E572" s="79"/>
      <c r="F572" s="78">
        <v>0.7342</v>
      </c>
    </row>
    <row r="573" spans="1:6" ht="12.75">
      <c r="A573" s="63">
        <v>1309644</v>
      </c>
      <c r="B573" s="73" t="s">
        <v>284</v>
      </c>
      <c r="C573" s="8"/>
      <c r="D573" s="8"/>
      <c r="E573" s="8"/>
      <c r="F573" s="74">
        <v>1</v>
      </c>
    </row>
    <row r="574" spans="1:6" ht="12.75">
      <c r="A574" s="63">
        <v>1310732</v>
      </c>
      <c r="B574" s="73" t="s">
        <v>231</v>
      </c>
      <c r="C574" s="8"/>
      <c r="D574" s="9">
        <v>8</v>
      </c>
      <c r="E574" s="8"/>
      <c r="F574" s="74">
        <v>1</v>
      </c>
    </row>
    <row r="575" spans="1:6" ht="12.75">
      <c r="A575" s="63">
        <v>1313275</v>
      </c>
      <c r="B575" s="73" t="s">
        <v>322</v>
      </c>
      <c r="C575" s="8"/>
      <c r="D575" s="8"/>
      <c r="E575" s="8"/>
      <c r="F575" s="78">
        <v>0.7859</v>
      </c>
    </row>
    <row r="576" spans="1:6" ht="12.75">
      <c r="A576" s="63">
        <v>1313991</v>
      </c>
      <c r="B576" s="73" t="s">
        <v>191</v>
      </c>
      <c r="C576" s="9">
        <v>0.00026</v>
      </c>
      <c r="D576" s="79">
        <v>0.2</v>
      </c>
      <c r="E576" s="79">
        <v>0.02</v>
      </c>
      <c r="F576" s="78">
        <v>0.7859</v>
      </c>
    </row>
    <row r="577" spans="1:6" ht="12.75">
      <c r="A577" s="63">
        <v>1314132</v>
      </c>
      <c r="B577" s="73" t="s">
        <v>355</v>
      </c>
      <c r="C577" s="8"/>
      <c r="D577" s="8"/>
      <c r="E577" s="8"/>
      <c r="F577" s="74">
        <v>1</v>
      </c>
    </row>
    <row r="578" spans="1:6" ht="12.75">
      <c r="A578" s="63">
        <v>1314201</v>
      </c>
      <c r="B578" s="73" t="s">
        <v>344</v>
      </c>
      <c r="C578" s="8"/>
      <c r="D578" s="8"/>
      <c r="E578" s="8"/>
      <c r="F578" s="74">
        <v>1</v>
      </c>
    </row>
    <row r="579" spans="1:6" ht="12.75">
      <c r="A579" s="63">
        <v>1314563</v>
      </c>
      <c r="B579" s="73" t="s">
        <v>740</v>
      </c>
      <c r="C579" s="8"/>
      <c r="D579" s="8"/>
      <c r="E579" s="8"/>
      <c r="F579" s="74">
        <v>1</v>
      </c>
    </row>
    <row r="580" spans="1:6" ht="12.75">
      <c r="A580" s="63">
        <v>1314621</v>
      </c>
      <c r="B580" s="73" t="s">
        <v>889</v>
      </c>
      <c r="C580" s="8"/>
      <c r="D580" s="9">
        <v>30</v>
      </c>
      <c r="E580" s="8"/>
      <c r="F580" s="78">
        <v>0.6481</v>
      </c>
    </row>
    <row r="581" spans="1:6" ht="12.75">
      <c r="A581" s="76">
        <v>1317426</v>
      </c>
      <c r="B581" s="77" t="s">
        <v>890</v>
      </c>
      <c r="C581" s="8">
        <v>0.0077</v>
      </c>
      <c r="D581" s="9"/>
      <c r="E581" s="8"/>
      <c r="F581" s="78">
        <v>0.6481</v>
      </c>
    </row>
    <row r="582" spans="1:6" ht="12.75">
      <c r="A582" s="63">
        <v>1319773</v>
      </c>
      <c r="B582" s="75" t="s">
        <v>115</v>
      </c>
      <c r="C582" s="8"/>
      <c r="D582" s="8"/>
      <c r="E582" s="9">
        <v>600</v>
      </c>
      <c r="F582" s="74">
        <v>1</v>
      </c>
    </row>
    <row r="583" spans="1:6" ht="12.75">
      <c r="A583" s="76">
        <v>1326416</v>
      </c>
      <c r="B583" s="83" t="s">
        <v>891</v>
      </c>
      <c r="C583" s="8">
        <v>8.9E-05</v>
      </c>
      <c r="D583" s="8"/>
      <c r="E583" s="9"/>
      <c r="F583" s="78">
        <v>0.7574</v>
      </c>
    </row>
    <row r="584" spans="1:6" ht="12.75">
      <c r="A584" s="76">
        <v>1327533</v>
      </c>
      <c r="B584" s="83" t="s">
        <v>892</v>
      </c>
      <c r="C584" s="8">
        <v>0.0033</v>
      </c>
      <c r="D584" s="8">
        <v>0.2</v>
      </c>
      <c r="E584" s="9">
        <v>0.015</v>
      </c>
      <c r="F584" s="78">
        <v>0.7574</v>
      </c>
    </row>
    <row r="585" spans="1:6" ht="12.75">
      <c r="A585" s="63">
        <v>1330207</v>
      </c>
      <c r="B585" s="75" t="s">
        <v>855</v>
      </c>
      <c r="C585" s="8"/>
      <c r="D585" s="9">
        <v>22000</v>
      </c>
      <c r="E585" s="9">
        <v>700</v>
      </c>
      <c r="F585" s="74">
        <v>1</v>
      </c>
    </row>
    <row r="586" spans="1:6" ht="12.75">
      <c r="A586" s="63">
        <v>1332214</v>
      </c>
      <c r="B586" s="73" t="s">
        <v>85</v>
      </c>
      <c r="C586" s="9">
        <v>0.00019</v>
      </c>
      <c r="D586" s="8"/>
      <c r="E586" s="8"/>
      <c r="F586" s="74">
        <v>333.333</v>
      </c>
    </row>
    <row r="587" spans="1:6" ht="12.75">
      <c r="A587" s="63">
        <v>1333820</v>
      </c>
      <c r="B587" s="73" t="s">
        <v>111</v>
      </c>
      <c r="C587" s="9">
        <v>0.15</v>
      </c>
      <c r="D587" s="8"/>
      <c r="E587" s="9">
        <v>0.002</v>
      </c>
      <c r="F587" s="78">
        <v>0.52</v>
      </c>
    </row>
    <row r="588" spans="1:6" ht="12.75">
      <c r="A588" s="63">
        <v>1335326</v>
      </c>
      <c r="B588" s="73" t="s">
        <v>168</v>
      </c>
      <c r="C588" s="9">
        <v>1.2E-05</v>
      </c>
      <c r="D588" s="8"/>
      <c r="E588" s="8"/>
      <c r="F588" s="78">
        <v>0.7696</v>
      </c>
    </row>
    <row r="589" spans="1:6" ht="12.75">
      <c r="A589" s="63">
        <v>1335871</v>
      </c>
      <c r="B589" s="73" t="s">
        <v>687</v>
      </c>
      <c r="C589" s="8"/>
      <c r="D589" s="8"/>
      <c r="E589" s="8"/>
      <c r="F589" s="74">
        <v>1</v>
      </c>
    </row>
    <row r="590" spans="1:6" ht="12.75">
      <c r="A590" s="63">
        <v>1336363</v>
      </c>
      <c r="B590" s="75" t="s">
        <v>209</v>
      </c>
      <c r="C590" s="9">
        <v>0.00057</v>
      </c>
      <c r="D590" s="8"/>
      <c r="E590" s="8"/>
      <c r="F590" s="74">
        <v>1</v>
      </c>
    </row>
    <row r="591" spans="1:6" ht="12.75">
      <c r="A591" s="63">
        <v>1344281</v>
      </c>
      <c r="B591" s="73" t="s">
        <v>280</v>
      </c>
      <c r="C591" s="8"/>
      <c r="D591" s="8"/>
      <c r="E591" s="8"/>
      <c r="F591" s="74">
        <v>1</v>
      </c>
    </row>
    <row r="592" spans="1:6" ht="12.75">
      <c r="A592" s="63">
        <v>1405103</v>
      </c>
      <c r="B592" s="73" t="s">
        <v>738</v>
      </c>
      <c r="C592" s="8"/>
      <c r="D592" s="8"/>
      <c r="E592" s="8"/>
      <c r="F592" s="74">
        <v>1</v>
      </c>
    </row>
    <row r="593" spans="1:6" ht="12.75">
      <c r="A593" s="63">
        <v>1464535</v>
      </c>
      <c r="B593" s="73" t="s">
        <v>634</v>
      </c>
      <c r="C593" s="8"/>
      <c r="D593" s="8"/>
      <c r="E593" s="8"/>
      <c r="F593" s="74">
        <v>1</v>
      </c>
    </row>
    <row r="594" spans="1:6" ht="12.75">
      <c r="A594" s="63">
        <v>1582098</v>
      </c>
      <c r="B594" s="73" t="s">
        <v>744</v>
      </c>
      <c r="C594" s="8"/>
      <c r="D594" s="8"/>
      <c r="E594" s="8"/>
      <c r="F594" s="74">
        <v>1</v>
      </c>
    </row>
    <row r="595" spans="1:6" ht="12.75">
      <c r="A595" s="63">
        <v>1596845</v>
      </c>
      <c r="B595" s="73" t="s">
        <v>618</v>
      </c>
      <c r="C595" s="8"/>
      <c r="D595" s="8"/>
      <c r="E595" s="8"/>
      <c r="F595" s="85">
        <v>1</v>
      </c>
    </row>
    <row r="596" spans="1:6" ht="12.75">
      <c r="A596" s="63">
        <v>1615801</v>
      </c>
      <c r="B596" s="73" t="s">
        <v>290</v>
      </c>
      <c r="C596" s="8"/>
      <c r="D596" s="8"/>
      <c r="E596" s="8"/>
      <c r="F596" s="74">
        <v>1</v>
      </c>
    </row>
    <row r="597" spans="1:6" ht="12.75">
      <c r="A597" s="63">
        <v>1620219</v>
      </c>
      <c r="B597" s="73" t="s">
        <v>582</v>
      </c>
      <c r="C597" s="8"/>
      <c r="D597" s="8"/>
      <c r="E597" s="8"/>
      <c r="F597" s="74">
        <v>1</v>
      </c>
    </row>
    <row r="598" spans="1:6" ht="12.75">
      <c r="A598" s="63">
        <v>1634044</v>
      </c>
      <c r="B598" s="73" t="s">
        <v>180</v>
      </c>
      <c r="C598" s="9">
        <v>2.6E-07</v>
      </c>
      <c r="D598" s="8"/>
      <c r="E598" s="9">
        <v>8000</v>
      </c>
      <c r="F598" s="74">
        <v>1</v>
      </c>
    </row>
    <row r="599" spans="1:6" ht="12.75">
      <c r="A599" s="63">
        <v>1689845</v>
      </c>
      <c r="B599" s="73" t="s">
        <v>543</v>
      </c>
      <c r="C599" s="8"/>
      <c r="D599" s="8"/>
      <c r="E599" s="8"/>
      <c r="F599" s="74">
        <v>1</v>
      </c>
    </row>
    <row r="600" spans="1:6" ht="12.75">
      <c r="A600" s="63">
        <v>1694093</v>
      </c>
      <c r="B600" s="73" t="s">
        <v>527</v>
      </c>
      <c r="C600" s="8"/>
      <c r="D600" s="8"/>
      <c r="E600" s="8"/>
      <c r="F600" s="74">
        <v>1</v>
      </c>
    </row>
    <row r="601" spans="1:6" ht="12.75">
      <c r="A601" s="63">
        <v>1746016</v>
      </c>
      <c r="B601" s="80" t="s">
        <v>49</v>
      </c>
      <c r="C601" s="9">
        <v>38</v>
      </c>
      <c r="D601" s="8"/>
      <c r="E601" s="9">
        <v>4E-05</v>
      </c>
      <c r="F601" s="74">
        <v>1</v>
      </c>
    </row>
    <row r="602" spans="1:6" ht="12.75">
      <c r="A602" s="63">
        <v>1836755</v>
      </c>
      <c r="B602" s="73" t="s">
        <v>742</v>
      </c>
      <c r="C602" s="8"/>
      <c r="D602" s="8"/>
      <c r="E602" s="8"/>
      <c r="F602" s="74">
        <v>1</v>
      </c>
    </row>
    <row r="603" spans="1:6" ht="12.75">
      <c r="A603" s="63">
        <v>1897456</v>
      </c>
      <c r="B603" s="73" t="s">
        <v>594</v>
      </c>
      <c r="C603" s="8"/>
      <c r="D603" s="8"/>
      <c r="E603" s="8"/>
      <c r="F603" s="74">
        <v>1</v>
      </c>
    </row>
    <row r="604" spans="1:6" ht="12.75">
      <c r="A604" s="63">
        <v>1937377</v>
      </c>
      <c r="B604" s="73" t="s">
        <v>132</v>
      </c>
      <c r="C604" s="9">
        <v>0.14</v>
      </c>
      <c r="D604" s="8"/>
      <c r="E604" s="8"/>
      <c r="F604" s="74">
        <v>1</v>
      </c>
    </row>
    <row r="605" spans="1:6" ht="12.75">
      <c r="A605" s="63">
        <v>2068782</v>
      </c>
      <c r="B605" s="73" t="s">
        <v>745</v>
      </c>
      <c r="C605" s="8"/>
      <c r="D605" s="8"/>
      <c r="E605" s="8"/>
      <c r="F605" s="74">
        <v>1</v>
      </c>
    </row>
    <row r="606" spans="1:6" ht="12.75">
      <c r="A606" s="63">
        <v>2092560</v>
      </c>
      <c r="B606" s="73" t="s">
        <v>615</v>
      </c>
      <c r="C606" s="8"/>
      <c r="D606" s="8"/>
      <c r="E606" s="8"/>
      <c r="F606" s="74">
        <v>1</v>
      </c>
    </row>
    <row r="607" spans="1:6" ht="12.75">
      <c r="A607" s="63">
        <v>2164172</v>
      </c>
      <c r="B607" s="73" t="s">
        <v>664</v>
      </c>
      <c r="C607" s="8"/>
      <c r="D607" s="8"/>
      <c r="E607" s="8"/>
      <c r="F607" s="74">
        <v>1</v>
      </c>
    </row>
    <row r="608" spans="1:6" ht="12.75">
      <c r="A608" s="63">
        <v>2234131</v>
      </c>
      <c r="B608" s="73" t="s">
        <v>746</v>
      </c>
      <c r="C608" s="8"/>
      <c r="D608" s="8"/>
      <c r="E608" s="8"/>
      <c r="F608" s="74">
        <v>1</v>
      </c>
    </row>
    <row r="609" spans="1:6" ht="12.75">
      <c r="A609" s="63">
        <v>2303164</v>
      </c>
      <c r="B609" s="73" t="s">
        <v>624</v>
      </c>
      <c r="C609" s="8"/>
      <c r="D609" s="8"/>
      <c r="E609" s="8"/>
      <c r="F609" s="74">
        <v>1</v>
      </c>
    </row>
    <row r="610" spans="1:6" ht="12.75">
      <c r="A610" s="63">
        <v>2385855</v>
      </c>
      <c r="B610" s="73" t="s">
        <v>729</v>
      </c>
      <c r="C610" s="8"/>
      <c r="D610" s="8"/>
      <c r="E610" s="8"/>
      <c r="F610" s="74">
        <v>1</v>
      </c>
    </row>
    <row r="611" spans="1:6" ht="12.75">
      <c r="A611" s="63">
        <v>2425061</v>
      </c>
      <c r="B611" s="73" t="s">
        <v>856</v>
      </c>
      <c r="C611" s="8"/>
      <c r="D611" s="8"/>
      <c r="E611" s="8"/>
      <c r="F611" s="74">
        <v>1</v>
      </c>
    </row>
    <row r="612" spans="1:6" ht="12.75">
      <c r="A612" s="63">
        <v>2475458</v>
      </c>
      <c r="B612" s="73" t="s">
        <v>646</v>
      </c>
      <c r="C612" s="8"/>
      <c r="D612" s="8"/>
      <c r="E612" s="8"/>
      <c r="F612" s="74">
        <v>1</v>
      </c>
    </row>
    <row r="613" spans="1:6" ht="12.75">
      <c r="A613" s="63">
        <v>2551624</v>
      </c>
      <c r="B613" s="73" t="s">
        <v>748</v>
      </c>
      <c r="C613" s="8"/>
      <c r="D613" s="8"/>
      <c r="E613" s="8"/>
      <c r="F613" s="74">
        <v>1</v>
      </c>
    </row>
    <row r="614" spans="1:6" ht="12.75">
      <c r="A614" s="63">
        <v>2602462</v>
      </c>
      <c r="B614" s="73" t="s">
        <v>133</v>
      </c>
      <c r="C614" s="9">
        <v>0.14</v>
      </c>
      <c r="D614" s="8"/>
      <c r="E614" s="8"/>
      <c r="F614" s="74">
        <v>1</v>
      </c>
    </row>
    <row r="615" spans="1:6" ht="12.75">
      <c r="A615" s="63">
        <v>2646175</v>
      </c>
      <c r="B615" s="73" t="s">
        <v>750</v>
      </c>
      <c r="C615" s="8"/>
      <c r="D615" s="8"/>
      <c r="E615" s="8"/>
      <c r="F615" s="74">
        <v>1</v>
      </c>
    </row>
    <row r="616" spans="1:6" ht="12.75">
      <c r="A616" s="63">
        <v>2784943</v>
      </c>
      <c r="B616" s="73" t="s">
        <v>682</v>
      </c>
      <c r="C616" s="8"/>
      <c r="D616" s="8"/>
      <c r="E616" s="8"/>
      <c r="F616" s="74">
        <v>1</v>
      </c>
    </row>
    <row r="617" spans="1:6" ht="25.5">
      <c r="A617" s="63">
        <v>2795393</v>
      </c>
      <c r="B617" s="73" t="s">
        <v>511</v>
      </c>
      <c r="C617" s="8"/>
      <c r="D617" s="8"/>
      <c r="E617" s="8"/>
      <c r="F617" s="74">
        <v>1</v>
      </c>
    </row>
    <row r="618" spans="1:6" ht="12.75">
      <c r="A618" s="63">
        <v>2807309</v>
      </c>
      <c r="B618" s="75" t="s">
        <v>464</v>
      </c>
      <c r="C618" s="8"/>
      <c r="D618" s="8"/>
      <c r="E618" s="8"/>
      <c r="F618" s="74">
        <v>1</v>
      </c>
    </row>
    <row r="619" spans="1:6" ht="12.75">
      <c r="A619" s="63">
        <v>2832408</v>
      </c>
      <c r="B619" s="73" t="s">
        <v>554</v>
      </c>
      <c r="C619" s="8"/>
      <c r="D619" s="8"/>
      <c r="E619" s="8"/>
      <c r="F619" s="74">
        <v>1</v>
      </c>
    </row>
    <row r="620" spans="1:6" ht="12.75">
      <c r="A620" s="63">
        <v>3068880</v>
      </c>
      <c r="B620" s="73" t="s">
        <v>529</v>
      </c>
      <c r="C620" s="8"/>
      <c r="D620" s="8"/>
      <c r="E620" s="8"/>
      <c r="F620" s="74">
        <v>1</v>
      </c>
    </row>
    <row r="621" spans="1:6" ht="12.75">
      <c r="A621" s="63">
        <v>3268879</v>
      </c>
      <c r="B621" s="80" t="s">
        <v>18</v>
      </c>
      <c r="C621" s="79">
        <v>0.011</v>
      </c>
      <c r="D621" s="81"/>
      <c r="E621" s="79">
        <v>0.13</v>
      </c>
      <c r="F621" s="78">
        <v>1</v>
      </c>
    </row>
    <row r="622" spans="1:6" ht="12.75">
      <c r="A622" s="63">
        <v>3333673</v>
      </c>
      <c r="B622" s="73" t="s">
        <v>188</v>
      </c>
      <c r="C622" s="79">
        <v>0.00026</v>
      </c>
      <c r="D622" s="79">
        <v>0.2</v>
      </c>
      <c r="E622" s="79">
        <v>0.014</v>
      </c>
      <c r="F622" s="78">
        <v>0.4945</v>
      </c>
    </row>
    <row r="623" spans="1:6" ht="12.75">
      <c r="A623" s="63">
        <v>3468631</v>
      </c>
      <c r="B623" s="73" t="s">
        <v>612</v>
      </c>
      <c r="C623" s="8"/>
      <c r="D623" s="8"/>
      <c r="E623" s="8"/>
      <c r="F623" s="74">
        <v>1</v>
      </c>
    </row>
    <row r="624" spans="1:6" ht="12.75">
      <c r="A624" s="63">
        <v>3546109</v>
      </c>
      <c r="B624" s="73" t="s">
        <v>753</v>
      </c>
      <c r="C624" s="8"/>
      <c r="D624" s="8"/>
      <c r="E624" s="8"/>
      <c r="F624" s="74">
        <v>1</v>
      </c>
    </row>
    <row r="625" spans="1:6" ht="12.75">
      <c r="A625" s="63">
        <v>3564098</v>
      </c>
      <c r="B625" s="73" t="s">
        <v>754</v>
      </c>
      <c r="C625" s="8"/>
      <c r="D625" s="8"/>
      <c r="E625" s="8"/>
      <c r="F625" s="74">
        <v>1</v>
      </c>
    </row>
    <row r="626" spans="1:6" ht="12.75">
      <c r="A626" s="63">
        <v>3570750</v>
      </c>
      <c r="B626" s="75" t="s">
        <v>315</v>
      </c>
      <c r="C626" s="8"/>
      <c r="D626" s="8"/>
      <c r="E626" s="8"/>
      <c r="F626" s="74">
        <v>1</v>
      </c>
    </row>
    <row r="627" spans="1:6" ht="12.75">
      <c r="A627" s="63">
        <v>3688537</v>
      </c>
      <c r="B627" s="73" t="s">
        <v>467</v>
      </c>
      <c r="C627" s="8"/>
      <c r="D627" s="8"/>
      <c r="E627" s="8"/>
      <c r="F627" s="74">
        <v>1</v>
      </c>
    </row>
    <row r="628" spans="1:6" ht="12.75">
      <c r="A628" s="63">
        <v>3697243</v>
      </c>
      <c r="B628" s="73" t="s">
        <v>67</v>
      </c>
      <c r="C628" s="9">
        <v>0.0011</v>
      </c>
      <c r="D628" s="8"/>
      <c r="E628" s="8"/>
      <c r="F628" s="74">
        <v>1</v>
      </c>
    </row>
    <row r="629" spans="1:6" ht="12.75">
      <c r="A629" s="63">
        <v>3761533</v>
      </c>
      <c r="B629" s="73" t="s">
        <v>755</v>
      </c>
      <c r="C629" s="8"/>
      <c r="D629" s="8"/>
      <c r="E629" s="8"/>
      <c r="F629" s="74">
        <v>1</v>
      </c>
    </row>
    <row r="630" spans="1:6" ht="12.75">
      <c r="A630" s="63">
        <v>3771195</v>
      </c>
      <c r="B630" s="73" t="s">
        <v>736</v>
      </c>
      <c r="C630" s="8"/>
      <c r="D630" s="8"/>
      <c r="E630" s="8"/>
      <c r="F630" s="74">
        <v>1</v>
      </c>
    </row>
    <row r="631" spans="1:6" ht="12.75">
      <c r="A631" s="63">
        <v>3778732</v>
      </c>
      <c r="B631" s="73" t="s">
        <v>691</v>
      </c>
      <c r="C631" s="8"/>
      <c r="D631" s="8"/>
      <c r="E631" s="8"/>
      <c r="F631" s="74">
        <v>1</v>
      </c>
    </row>
    <row r="632" spans="1:6" ht="12.75">
      <c r="A632" s="63">
        <v>3810740</v>
      </c>
      <c r="B632" s="73" t="s">
        <v>756</v>
      </c>
      <c r="C632" s="8"/>
      <c r="D632" s="8"/>
      <c r="E632" s="8"/>
      <c r="F632" s="74">
        <v>1</v>
      </c>
    </row>
    <row r="633" spans="1:6" ht="12.75">
      <c r="A633" s="63">
        <v>3963959</v>
      </c>
      <c r="B633" s="73" t="s">
        <v>719</v>
      </c>
      <c r="C633" s="8"/>
      <c r="D633" s="8"/>
      <c r="E633" s="8"/>
      <c r="F633" s="74">
        <v>1</v>
      </c>
    </row>
    <row r="634" spans="1:6" ht="12.75">
      <c r="A634" s="63">
        <v>4170303</v>
      </c>
      <c r="B634" s="73" t="s">
        <v>602</v>
      </c>
      <c r="C634" s="8"/>
      <c r="D634" s="8"/>
      <c r="E634" s="8"/>
      <c r="F634" s="74">
        <v>1</v>
      </c>
    </row>
    <row r="635" spans="1:6" ht="12.75">
      <c r="A635" s="63">
        <v>4342034</v>
      </c>
      <c r="B635" s="73" t="s">
        <v>617</v>
      </c>
      <c r="C635" s="8"/>
      <c r="D635" s="8"/>
      <c r="E635" s="8"/>
      <c r="F635" s="74">
        <v>1</v>
      </c>
    </row>
    <row r="636" spans="1:6" ht="12.75">
      <c r="A636" s="63">
        <v>4549400</v>
      </c>
      <c r="B636" s="73" t="s">
        <v>747</v>
      </c>
      <c r="C636" s="8"/>
      <c r="D636" s="8"/>
      <c r="E636" s="8"/>
      <c r="F636" s="74">
        <v>1</v>
      </c>
    </row>
    <row r="637" spans="1:6" ht="12.75">
      <c r="A637" s="63">
        <v>4680788</v>
      </c>
      <c r="B637" s="73" t="s">
        <v>548</v>
      </c>
      <c r="C637" s="8"/>
      <c r="D637" s="8"/>
      <c r="E637" s="8"/>
      <c r="F637" s="74">
        <v>1</v>
      </c>
    </row>
    <row r="638" spans="1:6" ht="12.75">
      <c r="A638" s="63">
        <v>4759482</v>
      </c>
      <c r="B638" s="73" t="s">
        <v>700</v>
      </c>
      <c r="C638" s="8"/>
      <c r="D638" s="8"/>
      <c r="E638" s="8"/>
      <c r="F638" s="74">
        <v>1</v>
      </c>
    </row>
    <row r="639" spans="1:6" ht="12.75">
      <c r="A639" s="63">
        <v>5160021</v>
      </c>
      <c r="B639" s="73" t="s">
        <v>616</v>
      </c>
      <c r="C639" s="8"/>
      <c r="D639" s="8"/>
      <c r="E639" s="8"/>
      <c r="F639" s="74">
        <v>1</v>
      </c>
    </row>
    <row r="640" spans="1:6" ht="12.75">
      <c r="A640" s="63">
        <v>5216251</v>
      </c>
      <c r="B640" s="73" t="s">
        <v>757</v>
      </c>
      <c r="C640" s="8"/>
      <c r="D640" s="8"/>
      <c r="E640" s="8"/>
      <c r="F640" s="74">
        <v>1</v>
      </c>
    </row>
    <row r="641" spans="1:6" ht="12.75">
      <c r="A641" s="63">
        <v>5411223</v>
      </c>
      <c r="B641" s="73" t="s">
        <v>524</v>
      </c>
      <c r="C641" s="8"/>
      <c r="D641" s="8"/>
      <c r="E641" s="8"/>
      <c r="F641" s="74">
        <v>1</v>
      </c>
    </row>
    <row r="642" spans="1:6" ht="12.75">
      <c r="A642" s="63">
        <v>5522430</v>
      </c>
      <c r="B642" s="73" t="s">
        <v>37</v>
      </c>
      <c r="C642" s="9">
        <v>0.00011</v>
      </c>
      <c r="D642" s="8"/>
      <c r="E642" s="8"/>
      <c r="F642" s="74">
        <v>1</v>
      </c>
    </row>
    <row r="643" spans="1:6" ht="12.75">
      <c r="A643" s="63">
        <v>6109973</v>
      </c>
      <c r="B643" s="75" t="s">
        <v>405</v>
      </c>
      <c r="C643" s="8"/>
      <c r="D643" s="8"/>
      <c r="E643" s="8"/>
      <c r="F643" s="74">
        <v>1</v>
      </c>
    </row>
    <row r="644" spans="1:6" ht="12.75">
      <c r="A644" s="63">
        <v>6112761</v>
      </c>
      <c r="B644" s="73" t="s">
        <v>718</v>
      </c>
      <c r="C644" s="8"/>
      <c r="D644" s="8"/>
      <c r="E644" s="8"/>
      <c r="F644" s="74">
        <v>1</v>
      </c>
    </row>
    <row r="645" spans="1:6" ht="12.75">
      <c r="A645" s="63">
        <v>6164983</v>
      </c>
      <c r="B645" s="73" t="s">
        <v>585</v>
      </c>
      <c r="C645" s="8"/>
      <c r="D645" s="8"/>
      <c r="E645" s="8"/>
      <c r="F645" s="74">
        <v>1</v>
      </c>
    </row>
    <row r="646" spans="1:6" ht="12.75">
      <c r="A646" s="63">
        <v>6358538</v>
      </c>
      <c r="B646" s="73" t="s">
        <v>599</v>
      </c>
      <c r="C646" s="8"/>
      <c r="D646" s="8"/>
      <c r="E646" s="8"/>
      <c r="F646" s="74">
        <v>1</v>
      </c>
    </row>
    <row r="647" spans="1:6" ht="12.75">
      <c r="A647" s="63">
        <v>6484522</v>
      </c>
      <c r="B647" s="73" t="s">
        <v>365</v>
      </c>
      <c r="C647" s="8"/>
      <c r="D647" s="8"/>
      <c r="E647" s="8"/>
      <c r="F647" s="74">
        <v>1</v>
      </c>
    </row>
    <row r="648" spans="1:6" ht="12.75">
      <c r="A648" s="63">
        <v>6533002</v>
      </c>
      <c r="B648" s="73" t="s">
        <v>752</v>
      </c>
      <c r="C648" s="8"/>
      <c r="D648" s="8"/>
      <c r="E648" s="8"/>
      <c r="F648" s="74">
        <v>1</v>
      </c>
    </row>
    <row r="649" spans="1:6" ht="12.75">
      <c r="A649" s="63">
        <v>7429905</v>
      </c>
      <c r="B649" s="73" t="s">
        <v>277</v>
      </c>
      <c r="C649" s="8"/>
      <c r="D649" s="8"/>
      <c r="E649" s="8"/>
      <c r="F649" s="74">
        <v>1</v>
      </c>
    </row>
    <row r="650" spans="1:6" ht="12.75">
      <c r="A650" s="63">
        <v>7439921</v>
      </c>
      <c r="B650" s="73" t="s">
        <v>163</v>
      </c>
      <c r="C650" s="9">
        <v>1.2E-05</v>
      </c>
      <c r="D650" s="8"/>
      <c r="E650" s="8"/>
      <c r="F650" s="74">
        <v>1</v>
      </c>
    </row>
    <row r="651" spans="1:6" ht="12.75">
      <c r="A651" s="63">
        <v>7439965</v>
      </c>
      <c r="B651" s="73" t="s">
        <v>171</v>
      </c>
      <c r="C651" s="8"/>
      <c r="D651" s="8"/>
      <c r="E651" s="9">
        <v>0.09</v>
      </c>
      <c r="F651" s="74">
        <v>1</v>
      </c>
    </row>
    <row r="652" spans="1:6" ht="12.75">
      <c r="A652" s="63">
        <v>7439976</v>
      </c>
      <c r="B652" s="73" t="s">
        <v>174</v>
      </c>
      <c r="C652" s="8"/>
      <c r="D652" s="9">
        <v>0.6</v>
      </c>
      <c r="E652" s="9">
        <v>0.03</v>
      </c>
      <c r="F652" s="74">
        <v>1</v>
      </c>
    </row>
    <row r="653" spans="1:6" ht="12.75">
      <c r="A653" s="63">
        <v>7440020</v>
      </c>
      <c r="B653" s="73" t="s">
        <v>186</v>
      </c>
      <c r="C653" s="9">
        <v>0.00026</v>
      </c>
      <c r="D653" s="79">
        <v>0.2</v>
      </c>
      <c r="E653" s="79">
        <v>0.014</v>
      </c>
      <c r="F653" s="74">
        <v>1</v>
      </c>
    </row>
    <row r="654" spans="1:6" ht="12.75">
      <c r="A654" s="63">
        <v>7440224</v>
      </c>
      <c r="B654" s="73" t="s">
        <v>339</v>
      </c>
      <c r="C654" s="8"/>
      <c r="D654" s="8"/>
      <c r="E654" s="8"/>
      <c r="F654" s="74">
        <v>1</v>
      </c>
    </row>
    <row r="655" spans="1:6" ht="12.75">
      <c r="A655" s="63">
        <v>7440280</v>
      </c>
      <c r="B655" s="73" t="s">
        <v>343</v>
      </c>
      <c r="C655" s="8"/>
      <c r="D655" s="8"/>
      <c r="E655" s="8"/>
      <c r="F655" s="74">
        <v>1</v>
      </c>
    </row>
    <row r="656" spans="1:6" ht="12.75">
      <c r="A656" s="63">
        <v>7440360</v>
      </c>
      <c r="B656" s="73" t="s">
        <v>282</v>
      </c>
      <c r="C656" s="8"/>
      <c r="D656" s="8"/>
      <c r="E656" s="8"/>
      <c r="F656" s="74">
        <v>1</v>
      </c>
    </row>
    <row r="657" spans="1:6" ht="12.75">
      <c r="A657" s="63">
        <v>7440382</v>
      </c>
      <c r="B657" s="73" t="s">
        <v>82</v>
      </c>
      <c r="C657" s="9">
        <v>0.0033</v>
      </c>
      <c r="D657" s="9">
        <v>0.2</v>
      </c>
      <c r="E657" s="9">
        <v>0.015</v>
      </c>
      <c r="F657" s="74">
        <v>1</v>
      </c>
    </row>
    <row r="658" spans="1:6" ht="12.75">
      <c r="A658" s="63">
        <v>7440393</v>
      </c>
      <c r="B658" s="73" t="s">
        <v>291</v>
      </c>
      <c r="C658" s="8"/>
      <c r="D658" s="8"/>
      <c r="E658" s="8"/>
      <c r="F658" s="74">
        <v>1</v>
      </c>
    </row>
    <row r="659" spans="1:6" ht="12.75">
      <c r="A659" s="63">
        <v>7440417</v>
      </c>
      <c r="B659" s="73" t="s">
        <v>96</v>
      </c>
      <c r="C659" s="9">
        <v>0.0024</v>
      </c>
      <c r="D659" s="8"/>
      <c r="E659" s="9">
        <v>0.007</v>
      </c>
      <c r="F659" s="74">
        <v>1</v>
      </c>
    </row>
    <row r="660" spans="1:6" ht="12.75">
      <c r="A660" s="63">
        <v>7440439</v>
      </c>
      <c r="B660" s="73" t="s">
        <v>100</v>
      </c>
      <c r="C660" s="9">
        <v>0.0042</v>
      </c>
      <c r="D660" s="8"/>
      <c r="E660" s="9">
        <v>0.02</v>
      </c>
      <c r="F660" s="74">
        <v>1</v>
      </c>
    </row>
    <row r="661" spans="1:6" ht="12.75">
      <c r="A661" s="63">
        <v>7440473</v>
      </c>
      <c r="B661" s="73" t="s">
        <v>298</v>
      </c>
      <c r="C661" s="8"/>
      <c r="D661" s="8"/>
      <c r="E661" s="8"/>
      <c r="F661" s="74">
        <v>1</v>
      </c>
    </row>
    <row r="662" spans="1:6" ht="12.75">
      <c r="A662" s="63">
        <v>7440484</v>
      </c>
      <c r="B662" s="73" t="s">
        <v>303</v>
      </c>
      <c r="C662" s="8">
        <v>0.0077</v>
      </c>
      <c r="D662" s="8"/>
      <c r="E662" s="8"/>
      <c r="F662" s="74">
        <v>1</v>
      </c>
    </row>
    <row r="663" spans="1:6" ht="12.75">
      <c r="A663" s="63">
        <v>7440508</v>
      </c>
      <c r="B663" s="73" t="s">
        <v>114</v>
      </c>
      <c r="C663" s="8"/>
      <c r="D663" s="9">
        <v>100</v>
      </c>
      <c r="E663" s="8"/>
      <c r="F663" s="74">
        <v>1</v>
      </c>
    </row>
    <row r="664" spans="1:6" ht="12.75">
      <c r="A664" s="63">
        <v>7440622</v>
      </c>
      <c r="B664" s="73" t="s">
        <v>245</v>
      </c>
      <c r="C664" s="8"/>
      <c r="D664" s="9">
        <v>30</v>
      </c>
      <c r="E664" s="8"/>
      <c r="F664" s="74">
        <v>1</v>
      </c>
    </row>
    <row r="665" spans="1:6" ht="12.75">
      <c r="A665" s="63">
        <v>7440666</v>
      </c>
      <c r="B665" s="73" t="s">
        <v>352</v>
      </c>
      <c r="C665" s="8"/>
      <c r="D665" s="8"/>
      <c r="E665" s="8"/>
      <c r="F665" s="74">
        <v>1</v>
      </c>
    </row>
    <row r="666" spans="1:6" ht="12.75">
      <c r="A666" s="63">
        <v>7446095</v>
      </c>
      <c r="B666" s="73" t="s">
        <v>235</v>
      </c>
      <c r="C666" s="8"/>
      <c r="D666" s="9">
        <v>660</v>
      </c>
      <c r="E666" s="8"/>
      <c r="F666" s="78">
        <v>0.7659</v>
      </c>
    </row>
    <row r="667" spans="1:6" ht="12.75">
      <c r="A667" s="63">
        <v>7446277</v>
      </c>
      <c r="B667" s="73" t="s">
        <v>167</v>
      </c>
      <c r="C667" s="9">
        <v>1.2E-05</v>
      </c>
      <c r="D667" s="8"/>
      <c r="E667" s="8"/>
      <c r="F667" s="78">
        <v>0.7659</v>
      </c>
    </row>
    <row r="668" spans="1:6" ht="12.75">
      <c r="A668" s="63">
        <v>7446346</v>
      </c>
      <c r="B668" s="73" t="s">
        <v>228</v>
      </c>
      <c r="C668" s="8"/>
      <c r="D668" s="8"/>
      <c r="E668" s="9">
        <v>20</v>
      </c>
      <c r="F668" s="74">
        <v>1</v>
      </c>
    </row>
    <row r="669" spans="1:6" ht="12.75">
      <c r="A669" s="63">
        <v>7446719</v>
      </c>
      <c r="B669" s="73" t="s">
        <v>236</v>
      </c>
      <c r="C669" s="8"/>
      <c r="D669" s="9">
        <v>120</v>
      </c>
      <c r="E669" s="9">
        <v>1</v>
      </c>
      <c r="F669" s="74">
        <v>1</v>
      </c>
    </row>
    <row r="670" spans="1:6" ht="12.75">
      <c r="A670" s="63">
        <v>7487947</v>
      </c>
      <c r="B670" s="73" t="s">
        <v>173</v>
      </c>
      <c r="C670" s="8"/>
      <c r="D670" s="9">
        <v>0.6</v>
      </c>
      <c r="E670" s="9">
        <v>0.03</v>
      </c>
      <c r="F670" s="74">
        <v>1</v>
      </c>
    </row>
    <row r="671" spans="1:6" ht="12.75">
      <c r="A671" s="63">
        <v>7496028</v>
      </c>
      <c r="B671" s="73" t="s">
        <v>69</v>
      </c>
      <c r="C671" s="9">
        <v>0.011</v>
      </c>
      <c r="D671" s="8"/>
      <c r="E671" s="8"/>
      <c r="F671" s="74">
        <v>1</v>
      </c>
    </row>
    <row r="672" spans="1:6" ht="12.75">
      <c r="A672" s="63">
        <v>7550450</v>
      </c>
      <c r="B672" s="73" t="s">
        <v>346</v>
      </c>
      <c r="C672" s="8"/>
      <c r="D672" s="8"/>
      <c r="E672" s="8"/>
      <c r="F672" s="74">
        <v>1</v>
      </c>
    </row>
    <row r="673" spans="1:6" ht="12.75">
      <c r="A673" s="63">
        <v>7631869</v>
      </c>
      <c r="B673" s="77" t="s">
        <v>229</v>
      </c>
      <c r="C673" s="8"/>
      <c r="D673" s="8"/>
      <c r="E673" s="9">
        <v>3</v>
      </c>
      <c r="F673" s="78">
        <v>1</v>
      </c>
    </row>
    <row r="674" spans="1:6" ht="12.75">
      <c r="A674" s="76">
        <v>7646799</v>
      </c>
      <c r="B674" s="77" t="s">
        <v>893</v>
      </c>
      <c r="C674" s="9">
        <v>0.01</v>
      </c>
      <c r="D674" s="8"/>
      <c r="E674" s="9"/>
      <c r="F674" s="78">
        <v>0.4539</v>
      </c>
    </row>
    <row r="675" spans="1:6" ht="12.75">
      <c r="A675" s="63">
        <v>7647010</v>
      </c>
      <c r="B675" s="73" t="s">
        <v>155</v>
      </c>
      <c r="C675" s="8"/>
      <c r="D675" s="9">
        <v>2100</v>
      </c>
      <c r="E675" s="9">
        <v>9</v>
      </c>
      <c r="F675" s="74">
        <v>1</v>
      </c>
    </row>
    <row r="676" spans="1:6" ht="12.75">
      <c r="A676" s="63">
        <v>7664382</v>
      </c>
      <c r="B676" s="73" t="s">
        <v>219</v>
      </c>
      <c r="C676" s="8"/>
      <c r="D676" s="8"/>
      <c r="E676" s="9">
        <v>7</v>
      </c>
      <c r="F676" s="74">
        <v>1</v>
      </c>
    </row>
    <row r="677" spans="1:6" ht="12.75">
      <c r="A677" s="63">
        <v>7664393</v>
      </c>
      <c r="B677" s="73" t="s">
        <v>157</v>
      </c>
      <c r="C677" s="8"/>
      <c r="D677" s="9">
        <v>240</v>
      </c>
      <c r="E677" s="9">
        <v>14</v>
      </c>
      <c r="F677" s="74">
        <v>1</v>
      </c>
    </row>
    <row r="678" spans="1:6" ht="12.75">
      <c r="A678" s="63">
        <v>7664417</v>
      </c>
      <c r="B678" s="73" t="s">
        <v>80</v>
      </c>
      <c r="C678" s="8"/>
      <c r="D678" s="9">
        <v>3200</v>
      </c>
      <c r="E678" s="9">
        <v>200</v>
      </c>
      <c r="F678" s="74">
        <v>1</v>
      </c>
    </row>
    <row r="679" spans="1:6" ht="12.75">
      <c r="A679" s="63">
        <v>7664939</v>
      </c>
      <c r="B679" s="73" t="s">
        <v>237</v>
      </c>
      <c r="C679" s="8"/>
      <c r="D679" s="9">
        <v>120</v>
      </c>
      <c r="E679" s="9">
        <v>1</v>
      </c>
      <c r="F679" s="74">
        <v>1</v>
      </c>
    </row>
    <row r="680" spans="1:6" ht="12.75">
      <c r="A680" s="76">
        <v>7681494</v>
      </c>
      <c r="B680" s="77" t="s">
        <v>894</v>
      </c>
      <c r="C680" s="8"/>
      <c r="D680" s="9"/>
      <c r="E680" s="9">
        <v>14</v>
      </c>
      <c r="F680" s="78">
        <v>0.4525</v>
      </c>
    </row>
    <row r="681" spans="1:6" ht="12.75">
      <c r="A681" s="63">
        <v>7697372</v>
      </c>
      <c r="B681" s="73" t="s">
        <v>195</v>
      </c>
      <c r="C681" s="8"/>
      <c r="D681" s="9">
        <v>86</v>
      </c>
      <c r="E681" s="8"/>
      <c r="F681" s="74">
        <v>1</v>
      </c>
    </row>
    <row r="682" spans="1:6" ht="12.75">
      <c r="A682" s="76">
        <v>7718549</v>
      </c>
      <c r="B682" s="77" t="s">
        <v>895</v>
      </c>
      <c r="C682" s="9">
        <v>0.00026</v>
      </c>
      <c r="D682" s="9">
        <v>0.2</v>
      </c>
      <c r="E682" s="8">
        <v>0.014</v>
      </c>
      <c r="F682" s="78">
        <v>0.4529</v>
      </c>
    </row>
    <row r="683" spans="1:6" ht="12.75">
      <c r="A683" s="63">
        <v>7719122</v>
      </c>
      <c r="B683" s="73" t="s">
        <v>758</v>
      </c>
      <c r="C683" s="8"/>
      <c r="D683" s="8"/>
      <c r="E683" s="8"/>
      <c r="F683" s="74">
        <v>1</v>
      </c>
    </row>
    <row r="684" spans="1:6" ht="12.75">
      <c r="A684" s="63">
        <v>7723140</v>
      </c>
      <c r="B684" s="73" t="s">
        <v>515</v>
      </c>
      <c r="C684" s="8"/>
      <c r="D684" s="8"/>
      <c r="E684" s="8"/>
      <c r="F684" s="74">
        <v>1</v>
      </c>
    </row>
    <row r="685" spans="1:6" ht="12.75">
      <c r="A685" s="63">
        <v>7726956</v>
      </c>
      <c r="B685" s="73" t="s">
        <v>397</v>
      </c>
      <c r="C685" s="8"/>
      <c r="D685" s="8"/>
      <c r="E685" s="8"/>
      <c r="F685" s="74">
        <v>1</v>
      </c>
    </row>
    <row r="686" spans="1:6" ht="12.75">
      <c r="A686" s="63">
        <v>7758012</v>
      </c>
      <c r="B686" s="73" t="s">
        <v>222</v>
      </c>
      <c r="C686" s="9">
        <v>0.00014</v>
      </c>
      <c r="D686" s="8"/>
      <c r="E686" s="8"/>
      <c r="F686" s="74">
        <v>1</v>
      </c>
    </row>
    <row r="687" spans="1:6" ht="12.75">
      <c r="A687" s="63">
        <v>7758976</v>
      </c>
      <c r="B687" s="73" t="s">
        <v>165</v>
      </c>
      <c r="C687" s="9">
        <v>0.15</v>
      </c>
      <c r="D687" s="8"/>
      <c r="E687" s="9">
        <v>0.2</v>
      </c>
      <c r="F687" s="78">
        <v>0.1609</v>
      </c>
    </row>
    <row r="688" spans="1:6" ht="12.75">
      <c r="A688" s="76">
        <v>7778394</v>
      </c>
      <c r="B688" s="77" t="s">
        <v>896</v>
      </c>
      <c r="C688" s="9">
        <v>0.0033</v>
      </c>
      <c r="D688" s="8">
        <v>0.2</v>
      </c>
      <c r="E688" s="9">
        <v>0.015</v>
      </c>
      <c r="F688" s="78">
        <v>0.5278</v>
      </c>
    </row>
    <row r="689" spans="1:6" ht="12.75">
      <c r="A689" s="76">
        <v>7778441</v>
      </c>
      <c r="B689" s="77" t="s">
        <v>897</v>
      </c>
      <c r="C689" s="9">
        <v>0.0033</v>
      </c>
      <c r="D689" s="8">
        <v>0.2</v>
      </c>
      <c r="E689" s="9">
        <v>0.015</v>
      </c>
      <c r="F689" s="78">
        <v>0.3766</v>
      </c>
    </row>
    <row r="690" spans="1:6" ht="12.75">
      <c r="A690" s="63">
        <v>7782492</v>
      </c>
      <c r="B690" s="73" t="s">
        <v>227</v>
      </c>
      <c r="C690" s="8"/>
      <c r="D690" s="8"/>
      <c r="E690" s="9">
        <v>20</v>
      </c>
      <c r="F690" s="74">
        <v>1</v>
      </c>
    </row>
    <row r="691" spans="1:6" ht="12.75">
      <c r="A691" s="63">
        <v>7782505</v>
      </c>
      <c r="B691" s="73" t="s">
        <v>106</v>
      </c>
      <c r="C691" s="8"/>
      <c r="D691" s="9">
        <v>210</v>
      </c>
      <c r="E691" s="9">
        <v>0.2</v>
      </c>
      <c r="F691" s="74">
        <v>1</v>
      </c>
    </row>
    <row r="692" spans="1:6" ht="12.75">
      <c r="A692" s="63">
        <v>7783064</v>
      </c>
      <c r="B692" s="73" t="s">
        <v>159</v>
      </c>
      <c r="C692" s="8"/>
      <c r="D692" s="9">
        <v>42</v>
      </c>
      <c r="E692" s="9">
        <v>10</v>
      </c>
      <c r="F692" s="74">
        <v>1</v>
      </c>
    </row>
    <row r="693" spans="1:6" ht="12.75">
      <c r="A693" s="63">
        <v>7783075</v>
      </c>
      <c r="B693" s="73" t="s">
        <v>158</v>
      </c>
      <c r="C693" s="8"/>
      <c r="D693" s="9">
        <v>5</v>
      </c>
      <c r="E693" s="8"/>
      <c r="F693" s="74">
        <v>1</v>
      </c>
    </row>
    <row r="694" spans="1:6" ht="12.75">
      <c r="A694" s="63">
        <v>7783202</v>
      </c>
      <c r="B694" s="73" t="s">
        <v>368</v>
      </c>
      <c r="C694" s="8"/>
      <c r="D694" s="8"/>
      <c r="E694" s="8"/>
      <c r="F694" s="74">
        <v>1</v>
      </c>
    </row>
    <row r="695" spans="1:6" ht="12.75">
      <c r="A695" s="76">
        <v>7783791</v>
      </c>
      <c r="B695" s="77" t="s">
        <v>898</v>
      </c>
      <c r="C695" s="8"/>
      <c r="D695" s="8">
        <v>240</v>
      </c>
      <c r="E695" s="8">
        <v>14</v>
      </c>
      <c r="F695" s="78">
        <v>0.5908</v>
      </c>
    </row>
    <row r="696" spans="1:6" ht="12.75">
      <c r="A696" s="63">
        <v>7784421</v>
      </c>
      <c r="B696" s="73" t="s">
        <v>84</v>
      </c>
      <c r="C696" s="8"/>
      <c r="D696" s="9">
        <v>0.2</v>
      </c>
      <c r="E696" s="9">
        <v>0.015</v>
      </c>
      <c r="F696" s="74">
        <v>1</v>
      </c>
    </row>
    <row r="697" spans="1:6" ht="12.75">
      <c r="A697" s="76">
        <v>7786814</v>
      </c>
      <c r="B697" s="77" t="s">
        <v>899</v>
      </c>
      <c r="C697" s="8">
        <v>0.00026</v>
      </c>
      <c r="D697" s="9">
        <v>0.2</v>
      </c>
      <c r="E697" s="9">
        <v>0.014</v>
      </c>
      <c r="F697" s="78">
        <v>0.3794</v>
      </c>
    </row>
    <row r="698" spans="1:6" ht="12.75">
      <c r="A698" s="76">
        <v>7787566</v>
      </c>
      <c r="B698" s="77" t="s">
        <v>900</v>
      </c>
      <c r="C698" s="8">
        <v>0.0024</v>
      </c>
      <c r="D698" s="9"/>
      <c r="E698" s="9">
        <v>0.007</v>
      </c>
      <c r="F698" s="78">
        <v>0.0508</v>
      </c>
    </row>
    <row r="699" spans="1:6" ht="12.75">
      <c r="A699" s="63">
        <v>7789062</v>
      </c>
      <c r="B699" s="73" t="s">
        <v>232</v>
      </c>
      <c r="C699" s="9">
        <v>0.15</v>
      </c>
      <c r="D699" s="8"/>
      <c r="E699" s="9">
        <v>0.2</v>
      </c>
      <c r="F699" s="78">
        <v>0.2554</v>
      </c>
    </row>
    <row r="700" spans="1:6" ht="12.75">
      <c r="A700" s="63">
        <v>7789302</v>
      </c>
      <c r="B700" s="73" t="s">
        <v>542</v>
      </c>
      <c r="C700" s="8"/>
      <c r="D700" s="8"/>
      <c r="E700" s="8"/>
      <c r="F700" s="74">
        <v>1</v>
      </c>
    </row>
    <row r="701" spans="1:6" ht="12.75">
      <c r="A701" s="63">
        <v>7803512</v>
      </c>
      <c r="B701" s="73" t="s">
        <v>218</v>
      </c>
      <c r="C701" s="8"/>
      <c r="D701" s="8"/>
      <c r="E701" s="9">
        <v>0.8</v>
      </c>
      <c r="F701" s="74">
        <v>1</v>
      </c>
    </row>
    <row r="702" spans="1:6" ht="12.75">
      <c r="A702" s="63">
        <v>8001352</v>
      </c>
      <c r="B702" s="73" t="s">
        <v>857</v>
      </c>
      <c r="C702" s="8"/>
      <c r="D702" s="8"/>
      <c r="E702" s="9"/>
      <c r="F702" s="74">
        <v>1</v>
      </c>
    </row>
    <row r="703" spans="1:6" ht="12.75">
      <c r="A703" s="63">
        <v>8007452</v>
      </c>
      <c r="B703" s="73" t="s">
        <v>600</v>
      </c>
      <c r="C703" s="8"/>
      <c r="D703" s="8"/>
      <c r="E703" s="8"/>
      <c r="F703" s="74">
        <v>1</v>
      </c>
    </row>
    <row r="704" spans="1:6" ht="12.75">
      <c r="A704" s="63">
        <v>8014957</v>
      </c>
      <c r="B704" s="73" t="s">
        <v>901</v>
      </c>
      <c r="C704" s="8"/>
      <c r="D704" s="9">
        <v>120</v>
      </c>
      <c r="E704" s="9"/>
      <c r="F704" s="74">
        <v>1</v>
      </c>
    </row>
    <row r="705" spans="1:6" ht="12.75">
      <c r="A705" s="63">
        <v>8018017</v>
      </c>
      <c r="B705" s="73" t="s">
        <v>708</v>
      </c>
      <c r="C705" s="8"/>
      <c r="D705" s="8"/>
      <c r="E705" s="8"/>
      <c r="F705" s="74">
        <v>1</v>
      </c>
    </row>
    <row r="706" spans="1:6" ht="12.75">
      <c r="A706" s="63">
        <v>9002680</v>
      </c>
      <c r="B706" s="73" t="s">
        <v>716</v>
      </c>
      <c r="C706" s="8"/>
      <c r="D706" s="8"/>
      <c r="E706" s="8"/>
      <c r="F706" s="74">
        <v>1</v>
      </c>
    </row>
    <row r="707" spans="1:6" ht="12.75">
      <c r="A707" s="63">
        <v>9004664</v>
      </c>
      <c r="B707" s="73" t="s">
        <v>694</v>
      </c>
      <c r="C707" s="8"/>
      <c r="D707" s="8"/>
      <c r="E707" s="8"/>
      <c r="F707" s="74">
        <v>1</v>
      </c>
    </row>
    <row r="708" spans="1:6" ht="12.75">
      <c r="A708" s="63">
        <v>9006422</v>
      </c>
      <c r="B708" s="73" t="s">
        <v>725</v>
      </c>
      <c r="C708" s="8"/>
      <c r="D708" s="8"/>
      <c r="E708" s="8"/>
      <c r="F708" s="74">
        <v>1</v>
      </c>
    </row>
    <row r="709" spans="1:6" ht="12.75">
      <c r="A709" s="65">
        <v>10024972</v>
      </c>
      <c r="B709" s="73" t="s">
        <v>822</v>
      </c>
      <c r="C709" s="8"/>
      <c r="D709" s="8"/>
      <c r="E709" s="8"/>
      <c r="F709" s="74">
        <v>1</v>
      </c>
    </row>
    <row r="710" spans="1:6" ht="12.75">
      <c r="A710" s="63">
        <v>10025873</v>
      </c>
      <c r="B710" s="73" t="s">
        <v>759</v>
      </c>
      <c r="C710" s="8"/>
      <c r="D710" s="8"/>
      <c r="E710" s="8"/>
      <c r="F710" s="74">
        <v>1</v>
      </c>
    </row>
    <row r="711" spans="1:6" ht="12.75">
      <c r="A711" s="63">
        <v>10026138</v>
      </c>
      <c r="B711" s="73" t="s">
        <v>760</v>
      </c>
      <c r="C711" s="8"/>
      <c r="D711" s="8"/>
      <c r="E711" s="8"/>
      <c r="F711" s="74">
        <v>1</v>
      </c>
    </row>
    <row r="712" spans="1:6" ht="12.75">
      <c r="A712" s="76">
        <v>10026241</v>
      </c>
      <c r="B712" s="77" t="s">
        <v>902</v>
      </c>
      <c r="C712" s="9">
        <v>0.01</v>
      </c>
      <c r="D712" s="8"/>
      <c r="E712" s="8"/>
      <c r="F712" s="78">
        <v>0.3804</v>
      </c>
    </row>
    <row r="713" spans="1:6" ht="12.75">
      <c r="A713" s="63">
        <v>10028156</v>
      </c>
      <c r="B713" s="73" t="s">
        <v>250</v>
      </c>
      <c r="C713" s="8"/>
      <c r="D713" s="9">
        <v>180</v>
      </c>
      <c r="E713" s="8"/>
      <c r="F713" s="74">
        <v>1</v>
      </c>
    </row>
    <row r="714" spans="1:6" ht="12.75">
      <c r="A714" s="63">
        <v>10034932</v>
      </c>
      <c r="B714" s="73" t="s">
        <v>690</v>
      </c>
      <c r="C714" s="8"/>
      <c r="D714" s="8"/>
      <c r="E714" s="8"/>
      <c r="F714" s="74">
        <v>1</v>
      </c>
    </row>
    <row r="715" spans="1:6" ht="12.75">
      <c r="A715" s="63">
        <v>10035106</v>
      </c>
      <c r="B715" s="73" t="s">
        <v>479</v>
      </c>
      <c r="C715" s="8"/>
      <c r="D715" s="8"/>
      <c r="E715" s="8"/>
      <c r="F715" s="74">
        <v>1</v>
      </c>
    </row>
    <row r="716" spans="1:6" ht="12.75">
      <c r="A716" s="63">
        <v>10048132</v>
      </c>
      <c r="B716" s="73" t="s">
        <v>763</v>
      </c>
      <c r="C716" s="8"/>
      <c r="D716" s="8"/>
      <c r="E716" s="8"/>
      <c r="F716" s="74">
        <v>1</v>
      </c>
    </row>
    <row r="717" spans="1:6" ht="12.75">
      <c r="A717" s="63">
        <v>10049044</v>
      </c>
      <c r="B717" s="73" t="s">
        <v>107</v>
      </c>
      <c r="C717" s="8"/>
      <c r="D717" s="8"/>
      <c r="E717" s="9">
        <v>0.6</v>
      </c>
      <c r="F717" s="74">
        <v>1</v>
      </c>
    </row>
    <row r="718" spans="1:6" ht="12.75">
      <c r="A718" s="63">
        <v>10102440</v>
      </c>
      <c r="B718" s="73" t="s">
        <v>743</v>
      </c>
      <c r="C718" s="8"/>
      <c r="D718" s="9">
        <v>470</v>
      </c>
      <c r="E718" s="8"/>
      <c r="F718" s="74">
        <v>1</v>
      </c>
    </row>
    <row r="719" spans="1:6" ht="12.75">
      <c r="A719" s="76">
        <v>10108642</v>
      </c>
      <c r="B719" s="77" t="s">
        <v>903</v>
      </c>
      <c r="C719" s="8">
        <v>0.0042</v>
      </c>
      <c r="D719" s="9"/>
      <c r="E719" s="8">
        <v>0.02</v>
      </c>
      <c r="F719" s="78">
        <v>0.6132</v>
      </c>
    </row>
    <row r="720" spans="1:6" ht="12.75">
      <c r="A720" s="76">
        <v>10124433</v>
      </c>
      <c r="B720" s="77" t="s">
        <v>904</v>
      </c>
      <c r="C720" s="8">
        <v>0.01</v>
      </c>
      <c r="D720" s="9"/>
      <c r="E720" s="8"/>
      <c r="F720" s="78">
        <v>0.3804</v>
      </c>
    </row>
    <row r="721" spans="1:6" ht="12.75">
      <c r="A721" s="76">
        <v>10141056</v>
      </c>
      <c r="B721" s="77" t="s">
        <v>905</v>
      </c>
      <c r="C721" s="9">
        <v>0.01</v>
      </c>
      <c r="D721" s="9"/>
      <c r="E721" s="8"/>
      <c r="F721" s="78">
        <v>0.3221</v>
      </c>
    </row>
    <row r="722" spans="1:6" ht="12.75">
      <c r="A722" s="76">
        <v>10210681</v>
      </c>
      <c r="B722" s="77" t="s">
        <v>906</v>
      </c>
      <c r="C722" s="8">
        <v>0.0077</v>
      </c>
      <c r="D722" s="9"/>
      <c r="E722" s="8"/>
      <c r="F722" s="78">
        <v>0.3448</v>
      </c>
    </row>
    <row r="723" spans="1:6" ht="12.75">
      <c r="A723" s="63">
        <v>10294403</v>
      </c>
      <c r="B723" s="73" t="s">
        <v>86</v>
      </c>
      <c r="C723" s="9">
        <v>0.15</v>
      </c>
      <c r="D723" s="8"/>
      <c r="E723" s="9">
        <v>0.2</v>
      </c>
      <c r="F723" s="78">
        <v>0.2053</v>
      </c>
    </row>
    <row r="724" spans="1:6" ht="12.75">
      <c r="A724" s="63">
        <v>10588019</v>
      </c>
      <c r="B724" s="73" t="s">
        <v>230</v>
      </c>
      <c r="C724" s="9">
        <v>0.15</v>
      </c>
      <c r="D724" s="8"/>
      <c r="E724" s="9">
        <v>0.2</v>
      </c>
      <c r="F724" s="78">
        <v>0.397</v>
      </c>
    </row>
    <row r="725" spans="1:6" ht="12.75">
      <c r="A725" s="63">
        <v>10595956</v>
      </c>
      <c r="B725" s="73" t="s">
        <v>201</v>
      </c>
      <c r="C725" s="9">
        <v>0.0063</v>
      </c>
      <c r="D725" s="8"/>
      <c r="E725" s="8"/>
      <c r="F725" s="74">
        <v>1</v>
      </c>
    </row>
    <row r="726" spans="1:6" ht="12.75">
      <c r="A726" s="76">
        <v>12001284</v>
      </c>
      <c r="B726" s="77" t="s">
        <v>907</v>
      </c>
      <c r="C726" s="9">
        <v>0.00019</v>
      </c>
      <c r="D726" s="8"/>
      <c r="E726" s="8"/>
      <c r="F726" s="74">
        <v>333.333</v>
      </c>
    </row>
    <row r="727" spans="1:6" ht="12.75">
      <c r="A727" s="76">
        <v>12001295</v>
      </c>
      <c r="B727" s="77" t="s">
        <v>908</v>
      </c>
      <c r="C727" s="9">
        <v>0.00019</v>
      </c>
      <c r="D727" s="8"/>
      <c r="E727" s="8"/>
      <c r="F727" s="74">
        <v>333.333</v>
      </c>
    </row>
    <row r="728" spans="1:6" ht="12.75">
      <c r="A728" s="63">
        <v>12035722</v>
      </c>
      <c r="B728" s="73" t="s">
        <v>193</v>
      </c>
      <c r="C728" s="9">
        <v>0.00026</v>
      </c>
      <c r="D728" s="79">
        <v>0.2</v>
      </c>
      <c r="E728" s="79">
        <v>0.014</v>
      </c>
      <c r="F728" s="78">
        <v>0.2443</v>
      </c>
    </row>
    <row r="729" spans="1:6" ht="12.75">
      <c r="A729" s="63">
        <v>12054487</v>
      </c>
      <c r="B729" s="73" t="s">
        <v>190</v>
      </c>
      <c r="C729" s="9">
        <v>0.00026</v>
      </c>
      <c r="D729" s="79">
        <v>0.2</v>
      </c>
      <c r="E729" s="79">
        <v>0.014</v>
      </c>
      <c r="F729" s="78">
        <v>0.6332</v>
      </c>
    </row>
    <row r="730" spans="1:6" ht="12.75">
      <c r="A730" s="76">
        <v>12079651</v>
      </c>
      <c r="B730" s="77" t="s">
        <v>909</v>
      </c>
      <c r="C730" s="9"/>
      <c r="D730" s="79"/>
      <c r="E730" s="79">
        <v>0.09</v>
      </c>
      <c r="F730" s="78">
        <v>0.2694</v>
      </c>
    </row>
    <row r="731" spans="1:6" ht="12.75">
      <c r="A731" s="76">
        <v>12108133</v>
      </c>
      <c r="B731" s="77" t="s">
        <v>910</v>
      </c>
      <c r="C731" s="9"/>
      <c r="D731" s="79"/>
      <c r="E731" s="79">
        <v>0.09</v>
      </c>
      <c r="F731" s="78">
        <v>0.2521</v>
      </c>
    </row>
    <row r="732" spans="1:6" ht="12.75">
      <c r="A732" s="63">
        <v>12122677</v>
      </c>
      <c r="B732" s="73" t="s">
        <v>764</v>
      </c>
      <c r="C732" s="8"/>
      <c r="D732" s="8"/>
      <c r="E732" s="8"/>
      <c r="F732" s="74">
        <v>1</v>
      </c>
    </row>
    <row r="733" spans="1:6" ht="12.75">
      <c r="A733" s="76">
        <v>12172735</v>
      </c>
      <c r="B733" s="77" t="s">
        <v>911</v>
      </c>
      <c r="C733" s="8">
        <v>0.00019</v>
      </c>
      <c r="D733" s="8"/>
      <c r="E733" s="8"/>
      <c r="F733" s="74">
        <v>333.333</v>
      </c>
    </row>
    <row r="734" spans="1:6" ht="12.75">
      <c r="A734" s="63">
        <v>12427382</v>
      </c>
      <c r="B734" s="73" t="s">
        <v>487</v>
      </c>
      <c r="C734" s="8"/>
      <c r="D734" s="8"/>
      <c r="E734" s="8"/>
      <c r="F734" s="74">
        <v>1</v>
      </c>
    </row>
    <row r="735" spans="1:6" ht="12.75">
      <c r="A735" s="63">
        <v>12510428</v>
      </c>
      <c r="B735" s="73" t="s">
        <v>651</v>
      </c>
      <c r="C735" s="8"/>
      <c r="D735" s="8"/>
      <c r="E735" s="8"/>
      <c r="F735" s="88">
        <v>1</v>
      </c>
    </row>
    <row r="736" spans="1:6" ht="12.75">
      <c r="A736" s="63">
        <v>13010474</v>
      </c>
      <c r="B736" s="75" t="s">
        <v>256</v>
      </c>
      <c r="C736" s="8"/>
      <c r="D736" s="8"/>
      <c r="E736" s="8"/>
      <c r="F736" s="74">
        <v>1</v>
      </c>
    </row>
    <row r="737" spans="1:6" ht="12.75">
      <c r="A737" s="63">
        <v>13121705</v>
      </c>
      <c r="B737" s="73" t="s">
        <v>609</v>
      </c>
      <c r="C737" s="8"/>
      <c r="D737" s="8"/>
      <c r="E737" s="8"/>
      <c r="F737" s="74">
        <v>1</v>
      </c>
    </row>
    <row r="738" spans="1:6" ht="12.75">
      <c r="A738" s="76">
        <v>13138459</v>
      </c>
      <c r="B738" s="77" t="s">
        <v>912</v>
      </c>
      <c r="C738" s="8">
        <v>0.00026</v>
      </c>
      <c r="D738" s="8">
        <v>0.2</v>
      </c>
      <c r="E738" s="8">
        <v>0.014</v>
      </c>
      <c r="F738" s="78">
        <v>0.3213</v>
      </c>
    </row>
    <row r="739" spans="1:6" ht="12.75">
      <c r="A739" s="63">
        <v>13256229</v>
      </c>
      <c r="B739" s="73" t="s">
        <v>751</v>
      </c>
      <c r="C739" s="8"/>
      <c r="D739" s="8"/>
      <c r="E739" s="8"/>
      <c r="F739" s="74">
        <v>1</v>
      </c>
    </row>
    <row r="740" spans="1:6" ht="12.75">
      <c r="A740" s="63">
        <v>13311847</v>
      </c>
      <c r="B740" s="73" t="s">
        <v>669</v>
      </c>
      <c r="C740" s="8"/>
      <c r="D740" s="8"/>
      <c r="E740" s="8"/>
      <c r="F740" s="74">
        <v>1</v>
      </c>
    </row>
    <row r="741" spans="1:6" ht="12.75">
      <c r="A741" s="63">
        <v>13463393</v>
      </c>
      <c r="B741" s="73" t="s">
        <v>189</v>
      </c>
      <c r="C741" s="9">
        <v>0.00026</v>
      </c>
      <c r="D741" s="79">
        <v>0.2</v>
      </c>
      <c r="E741" s="79">
        <v>0.014</v>
      </c>
      <c r="F741" s="78">
        <v>0.3438</v>
      </c>
    </row>
    <row r="742" spans="1:6" ht="12.75">
      <c r="A742" s="63">
        <v>13463406</v>
      </c>
      <c r="B742" s="73" t="s">
        <v>695</v>
      </c>
      <c r="C742" s="8"/>
      <c r="D742" s="8"/>
      <c r="E742" s="8"/>
      <c r="F742" s="74">
        <v>1</v>
      </c>
    </row>
    <row r="743" spans="1:6" ht="12.75">
      <c r="A743" s="76">
        <v>13510491</v>
      </c>
      <c r="B743" s="77" t="s">
        <v>913</v>
      </c>
      <c r="C743" s="8">
        <v>0.0024</v>
      </c>
      <c r="D743" s="8"/>
      <c r="E743" s="8">
        <v>0.007</v>
      </c>
      <c r="F743" s="78">
        <v>0.0857</v>
      </c>
    </row>
    <row r="744" spans="1:6" ht="12.75">
      <c r="A744" s="63">
        <v>13647353</v>
      </c>
      <c r="B744" s="73" t="s">
        <v>766</v>
      </c>
      <c r="C744" s="8"/>
      <c r="D744" s="8"/>
      <c r="E744" s="8"/>
      <c r="F744" s="74">
        <v>1</v>
      </c>
    </row>
    <row r="745" spans="1:6" ht="12.75">
      <c r="A745" s="63">
        <v>13765190</v>
      </c>
      <c r="B745" s="73" t="s">
        <v>101</v>
      </c>
      <c r="C745" s="9">
        <v>0.15</v>
      </c>
      <c r="D745" s="8"/>
      <c r="E745" s="9">
        <v>0.2</v>
      </c>
      <c r="F745" s="89">
        <v>0.3332</v>
      </c>
    </row>
    <row r="746" spans="1:6" ht="25.5">
      <c r="A746" s="63">
        <v>13909096</v>
      </c>
      <c r="B746" s="75" t="s">
        <v>254</v>
      </c>
      <c r="C746" s="8"/>
      <c r="D746" s="8"/>
      <c r="E746" s="8"/>
      <c r="F746" s="74">
        <v>1</v>
      </c>
    </row>
    <row r="747" spans="1:6" ht="12.75">
      <c r="A747" s="76">
        <v>14464461</v>
      </c>
      <c r="B747" s="83" t="s">
        <v>914</v>
      </c>
      <c r="C747" s="8"/>
      <c r="D747" s="8"/>
      <c r="E747" s="8">
        <v>3</v>
      </c>
      <c r="F747" s="74">
        <v>1</v>
      </c>
    </row>
    <row r="748" spans="1:6" ht="12.75">
      <c r="A748" s="76">
        <v>14808607</v>
      </c>
      <c r="B748" s="83" t="s">
        <v>915</v>
      </c>
      <c r="C748" s="8"/>
      <c r="D748" s="8"/>
      <c r="E748" s="8">
        <v>3</v>
      </c>
      <c r="F748" s="74">
        <v>1</v>
      </c>
    </row>
    <row r="749" spans="1:6" ht="12.75">
      <c r="A749" s="63">
        <v>14901087</v>
      </c>
      <c r="B749" s="73" t="s">
        <v>605</v>
      </c>
      <c r="C749" s="8"/>
      <c r="D749" s="8"/>
      <c r="E749" s="8"/>
      <c r="F749" s="74">
        <v>1</v>
      </c>
    </row>
    <row r="750" spans="1:6" ht="12.75">
      <c r="A750" s="76">
        <v>15096523</v>
      </c>
      <c r="B750" s="77" t="s">
        <v>916</v>
      </c>
      <c r="C750" s="8"/>
      <c r="D750" s="8"/>
      <c r="E750" s="8">
        <v>14</v>
      </c>
      <c r="F750" s="78">
        <v>0.5429</v>
      </c>
    </row>
    <row r="751" spans="1:6" ht="12.75">
      <c r="A751" s="63">
        <v>15475566</v>
      </c>
      <c r="B751" s="73" t="s">
        <v>720</v>
      </c>
      <c r="C751" s="8"/>
      <c r="D751" s="8"/>
      <c r="E751" s="8"/>
      <c r="F751" s="74">
        <v>1</v>
      </c>
    </row>
    <row r="752" spans="1:6" ht="12.75">
      <c r="A752" s="76">
        <v>15541454</v>
      </c>
      <c r="B752" s="77" t="s">
        <v>917</v>
      </c>
      <c r="C752" s="8">
        <v>0.00014</v>
      </c>
      <c r="D752" s="8"/>
      <c r="E752" s="8"/>
      <c r="F752" s="78">
        <v>0.6247</v>
      </c>
    </row>
    <row r="753" spans="1:6" ht="12.75">
      <c r="A753" s="63">
        <v>15663271</v>
      </c>
      <c r="B753" s="73" t="s">
        <v>598</v>
      </c>
      <c r="C753" s="8"/>
      <c r="D753" s="8"/>
      <c r="E753" s="8"/>
      <c r="F753" s="74">
        <v>1</v>
      </c>
    </row>
    <row r="754" spans="1:6" ht="12.75">
      <c r="A754" s="63">
        <v>15972608</v>
      </c>
      <c r="B754" s="73" t="s">
        <v>470</v>
      </c>
      <c r="C754" s="8"/>
      <c r="D754" s="8"/>
      <c r="E754" s="8"/>
      <c r="F754" s="74">
        <v>1</v>
      </c>
    </row>
    <row r="755" spans="1:6" ht="12.75">
      <c r="A755" s="76">
        <v>16065831</v>
      </c>
      <c r="B755" s="77" t="s">
        <v>918</v>
      </c>
      <c r="C755" s="8"/>
      <c r="D755" s="8">
        <v>0.48</v>
      </c>
      <c r="E755" s="8">
        <v>0.06</v>
      </c>
      <c r="F755" s="74">
        <v>1</v>
      </c>
    </row>
    <row r="756" spans="1:6" ht="12.75">
      <c r="A756" s="63">
        <v>16071866</v>
      </c>
      <c r="B756" s="73" t="s">
        <v>134</v>
      </c>
      <c r="C756" s="9">
        <v>0.14</v>
      </c>
      <c r="D756" s="8"/>
      <c r="E756" s="8"/>
      <c r="F756" s="74">
        <v>1</v>
      </c>
    </row>
    <row r="757" spans="1:6" ht="12.75">
      <c r="A757" s="63">
        <v>16543558</v>
      </c>
      <c r="B757" s="73" t="s">
        <v>749</v>
      </c>
      <c r="C757" s="8"/>
      <c r="D757" s="8"/>
      <c r="E757" s="8"/>
      <c r="F757" s="74">
        <v>1</v>
      </c>
    </row>
    <row r="758" spans="1:6" ht="12.75">
      <c r="A758" s="63">
        <v>16568028</v>
      </c>
      <c r="B758" s="73" t="s">
        <v>680</v>
      </c>
      <c r="C758" s="8"/>
      <c r="D758" s="8"/>
      <c r="E758" s="8"/>
      <c r="F758" s="74">
        <v>1</v>
      </c>
    </row>
    <row r="759" spans="1:6" ht="12.75">
      <c r="A759" s="76">
        <v>16842038</v>
      </c>
      <c r="B759" s="77" t="s">
        <v>919</v>
      </c>
      <c r="C759" s="9">
        <v>0.01</v>
      </c>
      <c r="D759" s="8"/>
      <c r="E759" s="8"/>
      <c r="F759" s="78">
        <v>0.3428</v>
      </c>
    </row>
    <row r="760" spans="1:6" ht="12.75">
      <c r="A760" s="63">
        <v>17230885</v>
      </c>
      <c r="B760" s="73" t="s">
        <v>619</v>
      </c>
      <c r="C760" s="8"/>
      <c r="D760" s="8"/>
      <c r="E760" s="8"/>
      <c r="F760" s="74">
        <v>1</v>
      </c>
    </row>
    <row r="761" spans="1:6" ht="12.75">
      <c r="A761" s="63">
        <v>18378897</v>
      </c>
      <c r="B761" s="73" t="s">
        <v>761</v>
      </c>
      <c r="C761" s="8"/>
      <c r="D761" s="8"/>
      <c r="E761" s="8"/>
      <c r="F761" s="74">
        <v>1</v>
      </c>
    </row>
    <row r="762" spans="1:6" ht="12.75">
      <c r="A762" s="63">
        <v>18540299</v>
      </c>
      <c r="B762" s="73" t="s">
        <v>112</v>
      </c>
      <c r="C762" s="9">
        <v>0.15</v>
      </c>
      <c r="D762" s="8"/>
      <c r="E762" s="9">
        <v>0.2</v>
      </c>
      <c r="F762" s="74">
        <v>1</v>
      </c>
    </row>
    <row r="763" spans="1:6" ht="12.75">
      <c r="A763" s="63">
        <v>18662538</v>
      </c>
      <c r="B763" s="75" t="s">
        <v>741</v>
      </c>
      <c r="C763" s="8"/>
      <c r="D763" s="8"/>
      <c r="E763" s="8"/>
      <c r="F763" s="74">
        <v>1</v>
      </c>
    </row>
    <row r="764" spans="1:6" ht="12.75">
      <c r="A764" s="63">
        <v>18883664</v>
      </c>
      <c r="B764" s="73" t="s">
        <v>767</v>
      </c>
      <c r="C764" s="8"/>
      <c r="D764" s="8"/>
      <c r="E764" s="8"/>
      <c r="F764" s="85">
        <v>1</v>
      </c>
    </row>
    <row r="765" spans="1:6" ht="12.75">
      <c r="A765" s="63">
        <v>19408743</v>
      </c>
      <c r="B765" s="80" t="s">
        <v>27</v>
      </c>
      <c r="C765" s="9">
        <v>3.8</v>
      </c>
      <c r="D765" s="8"/>
      <c r="E765" s="9">
        <v>0.0004</v>
      </c>
      <c r="F765" s="74">
        <v>1</v>
      </c>
    </row>
    <row r="766" spans="1:6" ht="12.75">
      <c r="A766" s="63">
        <v>20325400</v>
      </c>
      <c r="B766" s="75" t="s">
        <v>401</v>
      </c>
      <c r="C766" s="8"/>
      <c r="D766" s="8"/>
      <c r="E766" s="8"/>
      <c r="F766" s="74">
        <v>1</v>
      </c>
    </row>
    <row r="767" spans="1:6" ht="12.75">
      <c r="A767" s="63">
        <v>20816120</v>
      </c>
      <c r="B767" s="73" t="s">
        <v>334</v>
      </c>
      <c r="C767" s="8"/>
      <c r="D767" s="8"/>
      <c r="E767" s="8"/>
      <c r="F767" s="74">
        <v>1</v>
      </c>
    </row>
    <row r="768" spans="1:6" ht="12.75">
      <c r="A768" s="63">
        <v>20830813</v>
      </c>
      <c r="B768" s="73" t="s">
        <v>620</v>
      </c>
      <c r="C768" s="8"/>
      <c r="D768" s="8"/>
      <c r="E768" s="8"/>
      <c r="F768" s="74">
        <v>1</v>
      </c>
    </row>
    <row r="769" spans="1:6" ht="12.75">
      <c r="A769" s="76">
        <v>21041930</v>
      </c>
      <c r="B769" s="77" t="s">
        <v>920</v>
      </c>
      <c r="C769" s="8">
        <v>0.0077</v>
      </c>
      <c r="D769" s="8"/>
      <c r="E769" s="8"/>
      <c r="F769" s="78">
        <v>0.6341</v>
      </c>
    </row>
    <row r="770" spans="1:6" ht="12.75">
      <c r="A770" s="63">
        <v>21725462</v>
      </c>
      <c r="B770" s="73" t="s">
        <v>604</v>
      </c>
      <c r="C770" s="8"/>
      <c r="D770" s="8"/>
      <c r="E770" s="8"/>
      <c r="F770" s="74">
        <v>1</v>
      </c>
    </row>
    <row r="771" spans="1:6" ht="12.75">
      <c r="A771" s="63">
        <v>23092173</v>
      </c>
      <c r="B771" s="73" t="s">
        <v>681</v>
      </c>
      <c r="C771" s="8"/>
      <c r="D771" s="8"/>
      <c r="E771" s="8"/>
      <c r="F771" s="74">
        <v>1</v>
      </c>
    </row>
    <row r="772" spans="1:6" ht="12.75">
      <c r="A772" s="63">
        <v>23214928</v>
      </c>
      <c r="B772" s="73" t="s">
        <v>465</v>
      </c>
      <c r="C772" s="8"/>
      <c r="D772" s="8"/>
      <c r="E772" s="8"/>
      <c r="F772" s="74">
        <v>1</v>
      </c>
    </row>
    <row r="773" spans="1:6" ht="12.75">
      <c r="A773" s="76">
        <v>23501817</v>
      </c>
      <c r="B773" s="77" t="s">
        <v>921</v>
      </c>
      <c r="C773" s="8"/>
      <c r="D773" s="8">
        <v>4.5</v>
      </c>
      <c r="E773" s="8">
        <v>0.4</v>
      </c>
      <c r="F773" s="74">
        <v>1</v>
      </c>
    </row>
    <row r="774" spans="1:6" ht="12.75">
      <c r="A774" s="63">
        <v>23541506</v>
      </c>
      <c r="B774" s="73" t="s">
        <v>622</v>
      </c>
      <c r="C774" s="8"/>
      <c r="D774" s="8"/>
      <c r="E774" s="8"/>
      <c r="F774" s="74">
        <v>1</v>
      </c>
    </row>
    <row r="775" spans="1:6" ht="12.75">
      <c r="A775" s="63">
        <v>24267569</v>
      </c>
      <c r="B775" s="73" t="s">
        <v>692</v>
      </c>
      <c r="C775" s="8"/>
      <c r="D775" s="8"/>
      <c r="E775" s="8"/>
      <c r="F775" s="74">
        <v>1</v>
      </c>
    </row>
    <row r="776" spans="1:6" ht="12.75">
      <c r="A776" s="63">
        <v>25013165</v>
      </c>
      <c r="B776" s="75" t="s">
        <v>545</v>
      </c>
      <c r="C776" s="8"/>
      <c r="D776" s="8"/>
      <c r="E776" s="8"/>
      <c r="F776" s="74">
        <v>1</v>
      </c>
    </row>
    <row r="777" spans="1:6" ht="12.75">
      <c r="A777" s="63">
        <v>25154545</v>
      </c>
      <c r="B777" s="73" t="s">
        <v>639</v>
      </c>
      <c r="C777" s="8"/>
      <c r="D777" s="8"/>
      <c r="E777" s="8"/>
      <c r="F777" s="74">
        <v>1</v>
      </c>
    </row>
    <row r="778" spans="1:6" ht="12.75">
      <c r="A778" s="63">
        <v>25167833</v>
      </c>
      <c r="B778" s="73" t="s">
        <v>922</v>
      </c>
      <c r="C778" s="8"/>
      <c r="D778" s="8"/>
      <c r="E778" s="8"/>
      <c r="F778" s="74">
        <v>1</v>
      </c>
    </row>
    <row r="779" spans="1:6" ht="12.75">
      <c r="A779" s="63">
        <v>25265718</v>
      </c>
      <c r="B779" s="73" t="s">
        <v>644</v>
      </c>
      <c r="C779" s="8"/>
      <c r="D779" s="8"/>
      <c r="E779" s="8"/>
      <c r="F779" s="74">
        <v>1</v>
      </c>
    </row>
    <row r="780" spans="1:6" ht="12.75">
      <c r="A780" s="63">
        <v>25321146</v>
      </c>
      <c r="B780" s="73" t="s">
        <v>640</v>
      </c>
      <c r="C780" s="8"/>
      <c r="D780" s="8"/>
      <c r="E780" s="8"/>
      <c r="F780" s="74">
        <v>1</v>
      </c>
    </row>
    <row r="781" spans="1:6" ht="12.75">
      <c r="A781" s="63">
        <v>25321226</v>
      </c>
      <c r="B781" s="73" t="s">
        <v>632</v>
      </c>
      <c r="C781" s="8"/>
      <c r="D781" s="8"/>
      <c r="E781" s="8"/>
      <c r="F781" s="74">
        <v>1</v>
      </c>
    </row>
    <row r="782" spans="1:6" ht="12.75">
      <c r="A782" s="63">
        <v>25551137</v>
      </c>
      <c r="B782" s="73" t="s">
        <v>923</v>
      </c>
      <c r="C782" s="8"/>
      <c r="D782" s="8"/>
      <c r="E782" s="8"/>
      <c r="F782" s="74">
        <v>1</v>
      </c>
    </row>
    <row r="783" spans="1:6" ht="12.75">
      <c r="A783" s="63">
        <v>26148685</v>
      </c>
      <c r="B783" s="75" t="s">
        <v>445</v>
      </c>
      <c r="C783" s="8"/>
      <c r="D783" s="8"/>
      <c r="E783" s="8"/>
      <c r="F783" s="74">
        <v>1</v>
      </c>
    </row>
    <row r="784" spans="1:6" ht="12.75">
      <c r="A784" s="63">
        <v>26471625</v>
      </c>
      <c r="B784" s="73" t="s">
        <v>924</v>
      </c>
      <c r="C784" s="9">
        <v>1.1E-05</v>
      </c>
      <c r="D784" s="8">
        <v>2</v>
      </c>
      <c r="E784" s="9">
        <v>0.008</v>
      </c>
      <c r="F784" s="74">
        <v>1</v>
      </c>
    </row>
    <row r="785" spans="1:6" ht="12.75">
      <c r="A785" s="63">
        <v>26995915</v>
      </c>
      <c r="B785" s="73" t="s">
        <v>769</v>
      </c>
      <c r="C785" s="8"/>
      <c r="D785" s="8"/>
      <c r="E785" s="8"/>
      <c r="F785" s="74">
        <v>1</v>
      </c>
    </row>
    <row r="786" spans="1:6" ht="12.75">
      <c r="A786" s="76">
        <v>28407376</v>
      </c>
      <c r="B786" s="77" t="s">
        <v>925</v>
      </c>
      <c r="C786" s="8">
        <v>0.14</v>
      </c>
      <c r="D786" s="8"/>
      <c r="E786" s="8"/>
      <c r="F786" s="74">
        <v>1</v>
      </c>
    </row>
    <row r="787" spans="1:6" ht="12.75">
      <c r="A787" s="63">
        <v>28434868</v>
      </c>
      <c r="B787" s="75" t="s">
        <v>395</v>
      </c>
      <c r="C787" s="8"/>
      <c r="D787" s="8"/>
      <c r="E787" s="8"/>
      <c r="F787" s="74">
        <v>1</v>
      </c>
    </row>
    <row r="788" spans="1:6" ht="12.75">
      <c r="A788" s="63">
        <v>28911015</v>
      </c>
      <c r="B788" s="73" t="s">
        <v>770</v>
      </c>
      <c r="C788" s="8"/>
      <c r="D788" s="8"/>
      <c r="E788" s="8"/>
      <c r="F788" s="74">
        <v>1</v>
      </c>
    </row>
    <row r="789" spans="1:6" ht="12.75">
      <c r="A789" s="63">
        <v>28981977</v>
      </c>
      <c r="B789" s="73" t="s">
        <v>481</v>
      </c>
      <c r="C789" s="8"/>
      <c r="D789" s="8"/>
      <c r="E789" s="8"/>
      <c r="F789" s="74">
        <v>1</v>
      </c>
    </row>
    <row r="790" spans="1:6" ht="12.75">
      <c r="A790" s="63">
        <v>30402154</v>
      </c>
      <c r="B790" s="73" t="s">
        <v>564</v>
      </c>
      <c r="C790" s="8"/>
      <c r="D790" s="8"/>
      <c r="E790" s="8"/>
      <c r="F790" s="74">
        <v>1</v>
      </c>
    </row>
    <row r="791" spans="1:6" ht="12.75">
      <c r="A791" s="63">
        <v>31508006</v>
      </c>
      <c r="B791" s="80" t="s">
        <v>44</v>
      </c>
      <c r="C791" s="79">
        <v>0.0011</v>
      </c>
      <c r="D791" s="8"/>
      <c r="E791" s="79">
        <v>1.3</v>
      </c>
      <c r="F791" s="74">
        <v>1</v>
      </c>
    </row>
    <row r="792" spans="1:6" ht="12.75">
      <c r="A792" s="63">
        <v>32598133</v>
      </c>
      <c r="B792" s="80" t="s">
        <v>58</v>
      </c>
      <c r="C792" s="9">
        <v>0.0038</v>
      </c>
      <c r="D792" s="8"/>
      <c r="E792" s="9">
        <v>0.4</v>
      </c>
      <c r="F792" s="74">
        <v>1</v>
      </c>
    </row>
    <row r="793" spans="1:6" ht="12.75">
      <c r="A793" s="63">
        <v>32598144</v>
      </c>
      <c r="B793" s="75" t="s">
        <v>41</v>
      </c>
      <c r="C793" s="79">
        <v>0.0011</v>
      </c>
      <c r="D793" s="8"/>
      <c r="E793" s="79">
        <v>1.3</v>
      </c>
      <c r="F793" s="74">
        <v>1</v>
      </c>
    </row>
    <row r="794" spans="1:6" ht="12.75">
      <c r="A794" s="63">
        <v>32774166</v>
      </c>
      <c r="B794" s="80" t="s">
        <v>56</v>
      </c>
      <c r="C794" s="79">
        <v>1.1</v>
      </c>
      <c r="D794" s="8"/>
      <c r="E794" s="79">
        <v>0.0013</v>
      </c>
      <c r="F794" s="74">
        <v>1</v>
      </c>
    </row>
    <row r="795" spans="1:6" ht="12.75">
      <c r="A795" s="63">
        <v>33419420</v>
      </c>
      <c r="B795" s="73" t="s">
        <v>662</v>
      </c>
      <c r="C795" s="8"/>
      <c r="D795" s="8"/>
      <c r="E795" s="8"/>
      <c r="F795" s="74">
        <v>1</v>
      </c>
    </row>
    <row r="796" spans="1:6" ht="12.75">
      <c r="A796" s="63">
        <v>34256821</v>
      </c>
      <c r="B796" s="73" t="s">
        <v>452</v>
      </c>
      <c r="C796" s="8"/>
      <c r="D796" s="8"/>
      <c r="E796" s="8"/>
      <c r="F796" s="74">
        <v>1</v>
      </c>
    </row>
    <row r="797" spans="1:6" ht="12.75">
      <c r="A797" s="63">
        <v>34465468</v>
      </c>
      <c r="B797" s="73" t="s">
        <v>562</v>
      </c>
      <c r="C797" s="8"/>
      <c r="D797" s="8"/>
      <c r="E797" s="8"/>
      <c r="F797" s="74">
        <v>1</v>
      </c>
    </row>
    <row r="798" spans="1:6" ht="12.75">
      <c r="A798" s="63">
        <v>34590948</v>
      </c>
      <c r="B798" s="75" t="s">
        <v>645</v>
      </c>
      <c r="C798" s="8"/>
      <c r="D798" s="8"/>
      <c r="E798" s="8"/>
      <c r="F798" s="85">
        <v>1</v>
      </c>
    </row>
    <row r="799" spans="1:6" ht="12.75">
      <c r="A799" s="63">
        <v>35822469</v>
      </c>
      <c r="B799" s="80" t="s">
        <v>20</v>
      </c>
      <c r="C799" s="9">
        <v>0.38</v>
      </c>
      <c r="D799" s="8"/>
      <c r="E799" s="9">
        <v>0.004</v>
      </c>
      <c r="F799" s="74">
        <v>1</v>
      </c>
    </row>
    <row r="800" spans="1:6" ht="12.75">
      <c r="A800" s="63">
        <v>36088229</v>
      </c>
      <c r="B800" s="73" t="s">
        <v>566</v>
      </c>
      <c r="C800" s="8"/>
      <c r="D800" s="8"/>
      <c r="E800" s="8"/>
      <c r="F800" s="74">
        <v>1</v>
      </c>
    </row>
    <row r="801" spans="1:6" ht="12.75">
      <c r="A801" s="63">
        <v>36791045</v>
      </c>
      <c r="B801" s="73" t="s">
        <v>765</v>
      </c>
      <c r="C801" s="8"/>
      <c r="D801" s="8"/>
      <c r="E801" s="8"/>
      <c r="F801" s="74">
        <v>1</v>
      </c>
    </row>
    <row r="802" spans="1:6" ht="12.75">
      <c r="A802" s="63">
        <v>37871004</v>
      </c>
      <c r="B802" s="73" t="s">
        <v>559</v>
      </c>
      <c r="C802" s="8"/>
      <c r="D802" s="8"/>
      <c r="E802" s="8"/>
      <c r="F802" s="74">
        <v>1</v>
      </c>
    </row>
    <row r="803" spans="1:6" ht="12.75">
      <c r="A803" s="63">
        <v>38380084</v>
      </c>
      <c r="B803" s="80" t="s">
        <v>39</v>
      </c>
      <c r="C803" s="79">
        <v>0.0011</v>
      </c>
      <c r="D803" s="8"/>
      <c r="E803" s="79">
        <v>1.3</v>
      </c>
      <c r="F803" s="74">
        <v>1</v>
      </c>
    </row>
    <row r="804" spans="1:6" ht="12.75">
      <c r="A804" s="63">
        <v>38998753</v>
      </c>
      <c r="B804" s="73" t="s">
        <v>556</v>
      </c>
      <c r="C804" s="8"/>
      <c r="D804" s="8"/>
      <c r="E804" s="8"/>
      <c r="F804" s="74">
        <v>1</v>
      </c>
    </row>
    <row r="805" spans="1:6" ht="12.75">
      <c r="A805" s="63">
        <v>39001020</v>
      </c>
      <c r="B805" s="80" t="s">
        <v>17</v>
      </c>
      <c r="C805" s="79">
        <v>0.011</v>
      </c>
      <c r="D805" s="81"/>
      <c r="E805" s="79">
        <v>0.13</v>
      </c>
      <c r="F805" s="74">
        <v>1</v>
      </c>
    </row>
    <row r="806" spans="1:6" ht="12.75">
      <c r="A806" s="63">
        <v>39156417</v>
      </c>
      <c r="B806" s="73" t="s">
        <v>342</v>
      </c>
      <c r="C806" s="8"/>
      <c r="D806" s="8"/>
      <c r="E806" s="8"/>
      <c r="F806" s="85">
        <v>1</v>
      </c>
    </row>
    <row r="807" spans="1:6" ht="12.75">
      <c r="A807" s="63">
        <v>39227286</v>
      </c>
      <c r="B807" s="80" t="s">
        <v>23</v>
      </c>
      <c r="C807" s="9">
        <v>3.8</v>
      </c>
      <c r="D807" s="8"/>
      <c r="E807" s="9">
        <v>0.0004</v>
      </c>
      <c r="F807" s="74">
        <v>1</v>
      </c>
    </row>
    <row r="808" spans="1:6" ht="12.75">
      <c r="A808" s="63">
        <v>39300453</v>
      </c>
      <c r="B808" s="73" t="s">
        <v>641</v>
      </c>
      <c r="C808" s="8"/>
      <c r="D808" s="8"/>
      <c r="E808" s="8"/>
      <c r="F808" s="74">
        <v>1</v>
      </c>
    </row>
    <row r="809" spans="1:6" ht="12.75">
      <c r="A809" s="63">
        <v>39635319</v>
      </c>
      <c r="B809" s="80" t="s">
        <v>38</v>
      </c>
      <c r="C809" s="79">
        <v>0.0011</v>
      </c>
      <c r="D809" s="81"/>
      <c r="E809" s="79">
        <v>1.3</v>
      </c>
      <c r="F809" s="74">
        <v>1</v>
      </c>
    </row>
    <row r="810" spans="1:6" ht="12.75">
      <c r="A810" s="63">
        <v>39831555</v>
      </c>
      <c r="B810" s="73" t="s">
        <v>484</v>
      </c>
      <c r="C810" s="8"/>
      <c r="D810" s="8"/>
      <c r="E810" s="8"/>
      <c r="F810" s="85">
        <v>1</v>
      </c>
    </row>
    <row r="811" spans="1:6" ht="12.75">
      <c r="A811" s="63">
        <v>40321764</v>
      </c>
      <c r="B811" s="80" t="s">
        <v>29</v>
      </c>
      <c r="C811" s="9">
        <v>38</v>
      </c>
      <c r="D811" s="8"/>
      <c r="E811" s="9">
        <v>4E-05</v>
      </c>
      <c r="F811" s="74">
        <v>1</v>
      </c>
    </row>
    <row r="812" spans="1:6" ht="12.75">
      <c r="A812" s="63">
        <v>41575944</v>
      </c>
      <c r="B812" s="73" t="s">
        <v>575</v>
      </c>
      <c r="C812" s="8"/>
      <c r="D812" s="8"/>
      <c r="E812" s="8"/>
      <c r="F812" s="74">
        <v>1</v>
      </c>
    </row>
    <row r="813" spans="1:6" ht="12.75">
      <c r="A813" s="63">
        <v>41903575</v>
      </c>
      <c r="B813" s="73" t="s">
        <v>569</v>
      </c>
      <c r="C813" s="8"/>
      <c r="D813" s="8"/>
      <c r="E813" s="8"/>
      <c r="F813" s="85">
        <v>1</v>
      </c>
    </row>
    <row r="814" spans="1:6" ht="12.75">
      <c r="A814" s="63">
        <v>42397648</v>
      </c>
      <c r="B814" s="73" t="s">
        <v>35</v>
      </c>
      <c r="C814" s="9">
        <v>0.011</v>
      </c>
      <c r="D814" s="8"/>
      <c r="E814" s="8"/>
      <c r="F814" s="85">
        <v>1</v>
      </c>
    </row>
    <row r="815" spans="1:6" ht="12.75">
      <c r="A815" s="63">
        <v>42397659</v>
      </c>
      <c r="B815" s="73" t="s">
        <v>36</v>
      </c>
      <c r="C815" s="9">
        <v>0.0011</v>
      </c>
      <c r="D815" s="8"/>
      <c r="E815" s="8"/>
      <c r="F815" s="74">
        <v>1</v>
      </c>
    </row>
    <row r="816" spans="1:6" ht="12.75">
      <c r="A816" s="63">
        <v>49842071</v>
      </c>
      <c r="B816" s="73" t="s">
        <v>771</v>
      </c>
      <c r="C816" s="8"/>
      <c r="D816" s="8"/>
      <c r="E816" s="8"/>
      <c r="F816" s="74">
        <v>1</v>
      </c>
    </row>
    <row r="817" spans="1:6" ht="12.75">
      <c r="A817" s="63">
        <v>51207319</v>
      </c>
      <c r="B817" s="80" t="s">
        <v>48</v>
      </c>
      <c r="C817" s="9">
        <v>3.8</v>
      </c>
      <c r="D817" s="8"/>
      <c r="E817" s="9">
        <v>0.0004</v>
      </c>
      <c r="F817" s="74">
        <v>1</v>
      </c>
    </row>
    <row r="818" spans="1:6" ht="12.75">
      <c r="A818" s="63">
        <v>52663726</v>
      </c>
      <c r="B818" s="80" t="s">
        <v>42</v>
      </c>
      <c r="C818" s="79">
        <v>0.0011</v>
      </c>
      <c r="D818" s="81"/>
      <c r="E818" s="79">
        <v>1.3</v>
      </c>
      <c r="F818" s="74">
        <v>1</v>
      </c>
    </row>
    <row r="819" spans="1:6" ht="12.75">
      <c r="A819" s="63">
        <v>53973981</v>
      </c>
      <c r="B819" s="73" t="s">
        <v>762</v>
      </c>
      <c r="C819" s="8"/>
      <c r="D819" s="8"/>
      <c r="E819" s="8"/>
      <c r="F819" s="74">
        <v>1</v>
      </c>
    </row>
    <row r="820" spans="1:6" ht="12.75">
      <c r="A820" s="63">
        <v>54350480</v>
      </c>
      <c r="B820" s="73" t="s">
        <v>663</v>
      </c>
      <c r="C820" s="8"/>
      <c r="D820" s="8"/>
      <c r="E820" s="8"/>
      <c r="F820" s="74">
        <v>1</v>
      </c>
    </row>
    <row r="821" spans="1:6" ht="12.75">
      <c r="A821" s="63">
        <v>54965241</v>
      </c>
      <c r="B821" s="73" t="s">
        <v>768</v>
      </c>
      <c r="C821" s="8"/>
      <c r="D821" s="8"/>
      <c r="E821" s="8"/>
      <c r="F821" s="85">
        <v>1</v>
      </c>
    </row>
    <row r="822" spans="1:6" ht="12.75">
      <c r="A822" s="63">
        <v>55673897</v>
      </c>
      <c r="B822" s="80" t="s">
        <v>21</v>
      </c>
      <c r="C822" s="9">
        <v>0.38</v>
      </c>
      <c r="D822" s="8"/>
      <c r="E822" s="9">
        <v>0.004</v>
      </c>
      <c r="F822" s="74">
        <v>1</v>
      </c>
    </row>
    <row r="823" spans="1:6" ht="12.75">
      <c r="A823" s="63">
        <v>55684941</v>
      </c>
      <c r="B823" s="73" t="s">
        <v>560</v>
      </c>
      <c r="C823" s="8"/>
      <c r="D823" s="8"/>
      <c r="E823" s="8"/>
      <c r="F823" s="74">
        <v>1</v>
      </c>
    </row>
    <row r="824" spans="1:6" ht="12.75">
      <c r="A824" s="63">
        <v>55722275</v>
      </c>
      <c r="B824" s="73" t="s">
        <v>567</v>
      </c>
      <c r="C824" s="8"/>
      <c r="D824" s="8"/>
      <c r="E824" s="8"/>
      <c r="F824" s="74">
        <v>1</v>
      </c>
    </row>
    <row r="825" spans="1:6" ht="25.5">
      <c r="A825" s="63">
        <v>55738540</v>
      </c>
      <c r="B825" s="75" t="s">
        <v>772</v>
      </c>
      <c r="C825" s="8"/>
      <c r="D825" s="8"/>
      <c r="E825" s="8"/>
      <c r="F825" s="74">
        <v>1</v>
      </c>
    </row>
    <row r="826" spans="1:6" ht="12.75">
      <c r="A826" s="63">
        <v>56391572</v>
      </c>
      <c r="B826" s="73" t="s">
        <v>739</v>
      </c>
      <c r="C826" s="8"/>
      <c r="D826" s="8"/>
      <c r="E826" s="8"/>
      <c r="F826" s="74">
        <v>1</v>
      </c>
    </row>
    <row r="827" spans="1:6" ht="12.75">
      <c r="A827" s="63">
        <v>57117314</v>
      </c>
      <c r="B827" s="80" t="s">
        <v>47</v>
      </c>
      <c r="C827" s="79">
        <v>11</v>
      </c>
      <c r="D827" s="8"/>
      <c r="E827" s="79">
        <v>0.00013</v>
      </c>
      <c r="F827" s="85">
        <v>1</v>
      </c>
    </row>
    <row r="828" spans="1:6" ht="12.75">
      <c r="A828" s="63">
        <v>57117416</v>
      </c>
      <c r="B828" s="80" t="s">
        <v>28</v>
      </c>
      <c r="C828" s="79">
        <v>1.1</v>
      </c>
      <c r="D828" s="8"/>
      <c r="E828" s="79">
        <v>0.0013</v>
      </c>
      <c r="F828" s="85">
        <v>1</v>
      </c>
    </row>
    <row r="829" spans="1:6" ht="12.75">
      <c r="A829" s="63">
        <v>57117449</v>
      </c>
      <c r="B829" s="80" t="s">
        <v>24</v>
      </c>
      <c r="C829" s="9">
        <v>3.8</v>
      </c>
      <c r="D829" s="8"/>
      <c r="E829" s="9">
        <v>0.0004</v>
      </c>
      <c r="F829" s="74">
        <v>1</v>
      </c>
    </row>
    <row r="830" spans="1:6" ht="12.75">
      <c r="A830" s="63">
        <v>57465288</v>
      </c>
      <c r="B830" s="80" t="s">
        <v>57</v>
      </c>
      <c r="C830" s="9">
        <v>3.8</v>
      </c>
      <c r="D830" s="8"/>
      <c r="E830" s="9">
        <v>0.0004</v>
      </c>
      <c r="F830" s="85">
        <v>1</v>
      </c>
    </row>
    <row r="831" spans="1:6" ht="12.75">
      <c r="A831" s="63">
        <v>57653857</v>
      </c>
      <c r="B831" s="80" t="s">
        <v>25</v>
      </c>
      <c r="C831" s="9">
        <v>3.8</v>
      </c>
      <c r="D831" s="8"/>
      <c r="E831" s="9">
        <v>0.0004</v>
      </c>
      <c r="F831" s="74">
        <v>1</v>
      </c>
    </row>
    <row r="832" spans="1:6" ht="12.75">
      <c r="A832" s="63">
        <v>57835924</v>
      </c>
      <c r="B832" s="73" t="s">
        <v>66</v>
      </c>
      <c r="C832" s="9">
        <v>0.00011</v>
      </c>
      <c r="D832" s="8"/>
      <c r="E832" s="8"/>
      <c r="F832" s="74">
        <v>1</v>
      </c>
    </row>
    <row r="833" spans="1:6" ht="12.75">
      <c r="A833" s="63">
        <v>59467968</v>
      </c>
      <c r="B833" s="73" t="s">
        <v>726</v>
      </c>
      <c r="C833" s="8"/>
      <c r="D833" s="8"/>
      <c r="E833" s="8"/>
      <c r="F833" s="74">
        <v>1</v>
      </c>
    </row>
    <row r="834" spans="1:6" ht="12.75">
      <c r="A834" s="63">
        <v>60153493</v>
      </c>
      <c r="B834" s="75" t="s">
        <v>389</v>
      </c>
      <c r="C834" s="8"/>
      <c r="D834" s="8"/>
      <c r="E834" s="8"/>
      <c r="F834" s="74">
        <v>1</v>
      </c>
    </row>
    <row r="835" spans="1:6" ht="12.75">
      <c r="A835" s="63">
        <v>60568050</v>
      </c>
      <c r="B835" s="73" t="s">
        <v>674</v>
      </c>
      <c r="C835" s="8"/>
      <c r="D835" s="8"/>
      <c r="E835" s="8"/>
      <c r="F835" s="74">
        <v>1</v>
      </c>
    </row>
    <row r="836" spans="1:6" ht="12.75">
      <c r="A836" s="63">
        <v>60851345</v>
      </c>
      <c r="B836" s="80" t="s">
        <v>46</v>
      </c>
      <c r="C836" s="9">
        <v>3.8</v>
      </c>
      <c r="D836" s="8"/>
      <c r="E836" s="9">
        <v>0.0004</v>
      </c>
      <c r="F836" s="74">
        <v>1</v>
      </c>
    </row>
    <row r="837" spans="1:6" ht="12.75">
      <c r="A837" s="63">
        <v>62015398</v>
      </c>
      <c r="B837" s="73" t="s">
        <v>730</v>
      </c>
      <c r="C837" s="8"/>
      <c r="D837" s="8"/>
      <c r="E837" s="8"/>
      <c r="F837" s="74">
        <v>1</v>
      </c>
    </row>
    <row r="838" spans="1:6" ht="12.75">
      <c r="A838" s="63">
        <v>62450060</v>
      </c>
      <c r="B838" s="75" t="s">
        <v>773</v>
      </c>
      <c r="C838" s="8"/>
      <c r="D838" s="8"/>
      <c r="E838" s="8"/>
      <c r="F838" s="74">
        <v>1</v>
      </c>
    </row>
    <row r="839" spans="1:6" ht="12.75">
      <c r="A839" s="63">
        <v>62450071</v>
      </c>
      <c r="B839" s="75" t="s">
        <v>774</v>
      </c>
      <c r="C839" s="8"/>
      <c r="D839" s="8"/>
      <c r="E839" s="8"/>
      <c r="F839" s="74">
        <v>1</v>
      </c>
    </row>
    <row r="840" spans="1:6" ht="12.75">
      <c r="A840" s="63">
        <v>62476599</v>
      </c>
      <c r="B840" s="73" t="s">
        <v>461</v>
      </c>
      <c r="C840" s="8"/>
      <c r="D840" s="8"/>
      <c r="E840" s="8"/>
      <c r="F840" s="74">
        <v>1</v>
      </c>
    </row>
    <row r="841" spans="1:6" ht="12.75">
      <c r="A841" s="63">
        <v>64091914</v>
      </c>
      <c r="B841" s="75" t="s">
        <v>408</v>
      </c>
      <c r="C841" s="8"/>
      <c r="D841" s="8"/>
      <c r="E841" s="8"/>
      <c r="F841" s="74">
        <v>1</v>
      </c>
    </row>
    <row r="842" spans="1:6" ht="12.75">
      <c r="A842" s="63">
        <v>65510443</v>
      </c>
      <c r="B842" s="80" t="s">
        <v>45</v>
      </c>
      <c r="C842" s="79">
        <v>0.0011</v>
      </c>
      <c r="D842" s="81"/>
      <c r="E842" s="79">
        <v>1.3</v>
      </c>
      <c r="F842" s="85">
        <v>1</v>
      </c>
    </row>
    <row r="843" spans="1:6" ht="12.75">
      <c r="A843" s="63">
        <v>67562394</v>
      </c>
      <c r="B843" s="80" t="s">
        <v>19</v>
      </c>
      <c r="C843" s="9">
        <v>0.38</v>
      </c>
      <c r="D843" s="8"/>
      <c r="E843" s="9">
        <v>0.004</v>
      </c>
      <c r="F843" s="74">
        <v>1</v>
      </c>
    </row>
    <row r="844" spans="1:6" ht="12.75">
      <c r="A844" s="63">
        <v>67730103</v>
      </c>
      <c r="B844" s="75" t="s">
        <v>677</v>
      </c>
      <c r="C844" s="8"/>
      <c r="D844" s="8"/>
      <c r="E844" s="8"/>
      <c r="F844" s="74">
        <v>1</v>
      </c>
    </row>
    <row r="845" spans="1:6" ht="12.75">
      <c r="A845" s="63">
        <v>67730114</v>
      </c>
      <c r="B845" s="75" t="s">
        <v>676</v>
      </c>
      <c r="C845" s="8"/>
      <c r="D845" s="8"/>
      <c r="E845" s="8"/>
      <c r="F845" s="74">
        <v>1</v>
      </c>
    </row>
    <row r="846" spans="1:6" ht="12.75">
      <c r="A846" s="63">
        <v>68006837</v>
      </c>
      <c r="B846" s="75" t="s">
        <v>360</v>
      </c>
      <c r="C846" s="8"/>
      <c r="D846" s="8"/>
      <c r="E846" s="8"/>
      <c r="F846" s="74">
        <v>1</v>
      </c>
    </row>
    <row r="847" spans="1:6" ht="12.75">
      <c r="A847" s="63">
        <v>69782907</v>
      </c>
      <c r="B847" s="80" t="s">
        <v>40</v>
      </c>
      <c r="C847" s="79">
        <v>0.0011</v>
      </c>
      <c r="D847" s="8"/>
      <c r="E847" s="79">
        <v>1.3</v>
      </c>
      <c r="F847" s="74">
        <v>1</v>
      </c>
    </row>
    <row r="848" spans="1:6" ht="12.75">
      <c r="A848" s="63">
        <v>70362504</v>
      </c>
      <c r="B848" s="80" t="s">
        <v>60</v>
      </c>
      <c r="C848" s="79">
        <v>0.011</v>
      </c>
      <c r="D848" s="8"/>
      <c r="E848" s="79">
        <v>0.13</v>
      </c>
      <c r="F848" s="74">
        <v>1</v>
      </c>
    </row>
    <row r="849" spans="1:6" ht="12.75">
      <c r="A849" s="63">
        <v>70476823</v>
      </c>
      <c r="B849" s="73" t="s">
        <v>732</v>
      </c>
      <c r="C849" s="8"/>
      <c r="D849" s="8"/>
      <c r="E849" s="8"/>
      <c r="F849" s="85">
        <v>1</v>
      </c>
    </row>
    <row r="850" spans="1:6" ht="12.75">
      <c r="A850" s="63">
        <v>70648269</v>
      </c>
      <c r="B850" s="80" t="s">
        <v>22</v>
      </c>
      <c r="C850" s="9">
        <v>3.8</v>
      </c>
      <c r="D850" s="8"/>
      <c r="E850" s="9">
        <v>0.0004</v>
      </c>
      <c r="F850" s="85">
        <v>1</v>
      </c>
    </row>
    <row r="851" spans="1:6" ht="12.75">
      <c r="A851" s="63">
        <v>72918219</v>
      </c>
      <c r="B851" s="80" t="s">
        <v>26</v>
      </c>
      <c r="C851" s="9">
        <v>3.8</v>
      </c>
      <c r="D851" s="8"/>
      <c r="E851" s="9">
        <v>0.0004</v>
      </c>
      <c r="F851" s="74">
        <v>1</v>
      </c>
    </row>
    <row r="852" spans="1:6" ht="12.75">
      <c r="A852" s="63">
        <v>74472370</v>
      </c>
      <c r="B852" s="80" t="s">
        <v>43</v>
      </c>
      <c r="C852" s="79">
        <v>0.0011</v>
      </c>
      <c r="D852" s="8"/>
      <c r="E852" s="79">
        <v>1.3</v>
      </c>
      <c r="F852" s="74">
        <v>1</v>
      </c>
    </row>
    <row r="853" spans="1:6" ht="12.75">
      <c r="A853" s="63">
        <v>76180966</v>
      </c>
      <c r="B853" s="75" t="s">
        <v>693</v>
      </c>
      <c r="C853" s="8"/>
      <c r="D853" s="8"/>
      <c r="E853" s="8"/>
      <c r="F853" s="74">
        <v>1</v>
      </c>
    </row>
    <row r="854" spans="1:6" ht="12.75">
      <c r="A854" s="63">
        <v>77501634</v>
      </c>
      <c r="B854" s="73" t="s">
        <v>701</v>
      </c>
      <c r="C854" s="8"/>
      <c r="D854" s="8"/>
      <c r="E854" s="8"/>
      <c r="F854" s="74">
        <v>1</v>
      </c>
    </row>
    <row r="855" spans="1:6" ht="12.75">
      <c r="A855" s="76">
        <v>77536664</v>
      </c>
      <c r="B855" s="77" t="s">
        <v>926</v>
      </c>
      <c r="C855" s="8">
        <v>0.00019</v>
      </c>
      <c r="D855" s="8"/>
      <c r="E855" s="8"/>
      <c r="F855" s="74">
        <v>333.333</v>
      </c>
    </row>
    <row r="856" spans="1:6" ht="12.75">
      <c r="A856" s="76">
        <v>77536675</v>
      </c>
      <c r="B856" s="77" t="s">
        <v>927</v>
      </c>
      <c r="C856" s="8">
        <v>0.00019</v>
      </c>
      <c r="D856" s="8"/>
      <c r="E856" s="8"/>
      <c r="F856" s="74">
        <v>333.333</v>
      </c>
    </row>
    <row r="857" spans="1:6" ht="12.75">
      <c r="A857" s="76">
        <v>77536686</v>
      </c>
      <c r="B857" s="77" t="s">
        <v>928</v>
      </c>
      <c r="C857" s="8">
        <v>0.00019</v>
      </c>
      <c r="D857" s="8"/>
      <c r="E857" s="8"/>
      <c r="F857" s="74">
        <v>333.333</v>
      </c>
    </row>
    <row r="858" spans="1:6" ht="12.75">
      <c r="A858" s="63">
        <v>86220420</v>
      </c>
      <c r="B858" s="73" t="s">
        <v>735</v>
      </c>
      <c r="C858" s="8"/>
      <c r="D858" s="8"/>
      <c r="E858" s="8"/>
      <c r="F858" s="74">
        <v>1</v>
      </c>
    </row>
    <row r="859" spans="1:6" ht="12.75">
      <c r="A859" s="63">
        <v>108171262</v>
      </c>
      <c r="B859" s="73" t="s">
        <v>105</v>
      </c>
      <c r="C859" s="9">
        <v>2.5E-05</v>
      </c>
      <c r="D859" s="8"/>
      <c r="E859" s="8"/>
      <c r="F859" s="74">
        <v>1</v>
      </c>
    </row>
    <row r="860" spans="1:6" ht="12.75">
      <c r="A860" s="76">
        <v>191234227</v>
      </c>
      <c r="B860" s="77" t="s">
        <v>156</v>
      </c>
      <c r="C860" s="9"/>
      <c r="D860" s="8">
        <v>340</v>
      </c>
      <c r="E860" s="8">
        <v>9</v>
      </c>
      <c r="F860" s="74">
        <v>1</v>
      </c>
    </row>
    <row r="861" spans="1:6" ht="12.75">
      <c r="A861" s="76">
        <v>341972314</v>
      </c>
      <c r="B861" s="77" t="s">
        <v>156</v>
      </c>
      <c r="C861" s="9"/>
      <c r="D861" s="8">
        <v>340</v>
      </c>
      <c r="E861" s="8">
        <v>9</v>
      </c>
      <c r="F861" s="74">
        <v>1</v>
      </c>
    </row>
    <row r="862" ht="12.75"/>
    <row r="863" ht="12.75"/>
  </sheetData>
  <sheetProtection/>
  <autoFilter ref="A1:F861"/>
  <mergeCells count="1">
    <mergeCell ref="G2:H2"/>
  </mergeCells>
  <conditionalFormatting sqref="D715:E715">
    <cfRule type="cellIs" priority="6" dxfId="0" operator="equal" stopIfTrue="1">
      <formula>0</formula>
    </cfRule>
  </conditionalFormatting>
  <conditionalFormatting sqref="D729:E731">
    <cfRule type="cellIs" priority="5" dxfId="0" operator="equal" stopIfTrue="1">
      <formula>0</formula>
    </cfRule>
  </conditionalFormatting>
  <conditionalFormatting sqref="D645:E645">
    <cfRule type="cellIs" priority="8" dxfId="0" operator="equal" stopIfTrue="1">
      <formula>0</formula>
    </cfRule>
  </conditionalFormatting>
  <conditionalFormatting sqref="D714:E714">
    <cfRule type="cellIs" priority="7" dxfId="0" operator="equal" stopIfTrue="1">
      <formula>0</formula>
    </cfRule>
  </conditionalFormatting>
  <conditionalFormatting sqref="F2:F340 F342:F859">
    <cfRule type="cellIs" priority="3" dxfId="1" operator="greaterThan">
      <formula>1</formula>
    </cfRule>
    <cfRule type="cellIs" priority="4" dxfId="0" operator="lessThan">
      <formula>1</formula>
    </cfRule>
  </conditionalFormatting>
  <conditionalFormatting sqref="F341">
    <cfRule type="cellIs" priority="1" dxfId="1" operator="greaterThan">
      <formula>1</formula>
    </cfRule>
    <cfRule type="cellIs" priority="2" dxfId="0" operator="lessThan">
      <formula>1</formula>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1:F861"/>
  <sheetViews>
    <sheetView zoomScale="130" zoomScaleNormal="130" zoomScalePageLayoutView="0" workbookViewId="0" topLeftCell="B298">
      <selection activeCell="E2" sqref="E2:F861"/>
    </sheetView>
  </sheetViews>
  <sheetFormatPr defaultColWidth="9.140625" defaultRowHeight="12.75"/>
  <cols>
    <col min="1" max="1" width="9.140625" style="14" customWidth="1"/>
    <col min="2" max="2" width="14.00390625" style="14" customWidth="1"/>
    <col min="3" max="3" width="71.421875" style="14" customWidth="1"/>
    <col min="4" max="4" width="9.140625" style="14" customWidth="1"/>
    <col min="5" max="5" width="71.7109375" style="14" customWidth="1"/>
    <col min="6" max="16384" width="9.140625" style="14" customWidth="1"/>
  </cols>
  <sheetData>
    <row r="1" spans="2:6" ht="12.75">
      <c r="B1" s="17" t="s">
        <v>3</v>
      </c>
      <c r="C1" s="17" t="s">
        <v>0</v>
      </c>
      <c r="E1" s="17" t="s">
        <v>0</v>
      </c>
      <c r="F1" s="17" t="s">
        <v>3</v>
      </c>
    </row>
    <row r="2" spans="2:6" ht="12.75">
      <c r="B2" s="63">
        <v>1000</v>
      </c>
      <c r="C2" s="73" t="s">
        <v>253</v>
      </c>
      <c r="E2" s="14" t="s">
        <v>254</v>
      </c>
      <c r="F2" s="15">
        <v>13909096</v>
      </c>
    </row>
    <row r="3" spans="2:6" ht="12.75">
      <c r="B3" s="63">
        <v>1005</v>
      </c>
      <c r="C3" s="73" t="s">
        <v>255</v>
      </c>
      <c r="E3" s="14" t="s">
        <v>256</v>
      </c>
      <c r="F3" s="15">
        <v>13010474</v>
      </c>
    </row>
    <row r="4" spans="2:6" ht="12.75">
      <c r="B4" s="63">
        <v>1010</v>
      </c>
      <c r="C4" s="73" t="s">
        <v>257</v>
      </c>
      <c r="E4" s="14" t="s">
        <v>258</v>
      </c>
      <c r="F4" s="15">
        <v>811972</v>
      </c>
    </row>
    <row r="5" spans="2:6" ht="12.75">
      <c r="B5" s="63">
        <v>1016</v>
      </c>
      <c r="C5" s="73" t="s">
        <v>83</v>
      </c>
      <c r="E5" s="14" t="s">
        <v>14</v>
      </c>
      <c r="F5" s="15">
        <v>79345</v>
      </c>
    </row>
    <row r="6" spans="2:6" ht="12.75">
      <c r="B6" s="63">
        <v>1017</v>
      </c>
      <c r="C6" s="73" t="s">
        <v>259</v>
      </c>
      <c r="E6" s="14" t="s">
        <v>15</v>
      </c>
      <c r="F6" s="15">
        <v>79005</v>
      </c>
    </row>
    <row r="7" spans="2:6" ht="12.75">
      <c r="B7" s="63">
        <v>1020</v>
      </c>
      <c r="C7" s="73" t="s">
        <v>90</v>
      </c>
      <c r="E7" s="14" t="s">
        <v>16</v>
      </c>
      <c r="F7" s="15">
        <v>75343</v>
      </c>
    </row>
    <row r="8" spans="2:6" ht="12.75">
      <c r="B8" s="63">
        <v>1025</v>
      </c>
      <c r="C8" s="73" t="s">
        <v>260</v>
      </c>
      <c r="E8" s="14" t="s">
        <v>820</v>
      </c>
      <c r="F8" s="15">
        <v>75376</v>
      </c>
    </row>
    <row r="9" spans="2:6" ht="12.75">
      <c r="B9" s="63">
        <v>1030</v>
      </c>
      <c r="C9" s="75" t="s">
        <v>262</v>
      </c>
      <c r="E9" s="14" t="s">
        <v>261</v>
      </c>
      <c r="F9" s="15">
        <v>57147</v>
      </c>
    </row>
    <row r="10" spans="2:6" ht="12.75">
      <c r="B10" s="63">
        <v>1035</v>
      </c>
      <c r="C10" s="73" t="s">
        <v>263</v>
      </c>
      <c r="E10" s="14" t="s">
        <v>17</v>
      </c>
      <c r="F10" s="15">
        <v>39001020</v>
      </c>
    </row>
    <row r="11" spans="2:6" ht="12.75">
      <c r="B11" s="63">
        <v>1050</v>
      </c>
      <c r="C11" s="73" t="s">
        <v>264</v>
      </c>
      <c r="E11" s="14" t="s">
        <v>18</v>
      </c>
      <c r="F11" s="15">
        <v>3268879</v>
      </c>
    </row>
    <row r="12" spans="2:6" ht="12.75">
      <c r="B12" s="63">
        <v>1055</v>
      </c>
      <c r="C12" s="73" t="s">
        <v>265</v>
      </c>
      <c r="E12" s="14" t="s">
        <v>19</v>
      </c>
      <c r="F12" s="15">
        <v>67562394</v>
      </c>
    </row>
    <row r="13" spans="2:6" ht="12.75">
      <c r="B13" s="63">
        <v>1056</v>
      </c>
      <c r="C13" s="73" t="s">
        <v>266</v>
      </c>
      <c r="E13" s="14" t="s">
        <v>20</v>
      </c>
      <c r="F13" s="15">
        <v>35822469</v>
      </c>
    </row>
    <row r="14" spans="2:6" ht="12.75">
      <c r="B14" s="63">
        <v>1058</v>
      </c>
      <c r="C14" s="73" t="s">
        <v>267</v>
      </c>
      <c r="E14" s="14" t="s">
        <v>21</v>
      </c>
      <c r="F14" s="15">
        <v>55673897</v>
      </c>
    </row>
    <row r="15" spans="2:6" ht="12.75">
      <c r="B15" s="63">
        <v>1059</v>
      </c>
      <c r="C15" s="73" t="s">
        <v>210</v>
      </c>
      <c r="E15" s="14" t="s">
        <v>22</v>
      </c>
      <c r="F15" s="15">
        <v>70648269</v>
      </c>
    </row>
    <row r="16" spans="2:6" ht="12.75">
      <c r="B16" s="63">
        <v>1060</v>
      </c>
      <c r="C16" s="73" t="s">
        <v>269</v>
      </c>
      <c r="E16" s="14" t="s">
        <v>23</v>
      </c>
      <c r="F16" s="15">
        <v>39227286</v>
      </c>
    </row>
    <row r="17" spans="2:6" ht="12.75">
      <c r="B17" s="63">
        <v>1065</v>
      </c>
      <c r="C17" s="73" t="s">
        <v>270</v>
      </c>
      <c r="E17" s="14" t="s">
        <v>24</v>
      </c>
      <c r="F17" s="15">
        <v>57117449</v>
      </c>
    </row>
    <row r="18" spans="2:6" ht="12.75">
      <c r="B18" s="63">
        <v>1066</v>
      </c>
      <c r="C18" s="73" t="s">
        <v>826</v>
      </c>
      <c r="E18" s="14" t="s">
        <v>25</v>
      </c>
      <c r="F18" s="15">
        <v>57653857</v>
      </c>
    </row>
    <row r="19" spans="2:6" ht="12.75">
      <c r="B19" s="63">
        <v>1068</v>
      </c>
      <c r="C19" s="73" t="s">
        <v>272</v>
      </c>
      <c r="E19" s="14" t="s">
        <v>26</v>
      </c>
      <c r="F19" s="15">
        <v>72918219</v>
      </c>
    </row>
    <row r="20" spans="2:6" ht="12.75">
      <c r="B20" s="63">
        <v>1070</v>
      </c>
      <c r="C20" s="73" t="s">
        <v>273</v>
      </c>
      <c r="E20" s="14" t="s">
        <v>27</v>
      </c>
      <c r="F20" s="15">
        <v>19408743</v>
      </c>
    </row>
    <row r="21" spans="2:6" ht="12.75">
      <c r="B21" s="63">
        <v>1073</v>
      </c>
      <c r="C21" s="73" t="s">
        <v>117</v>
      </c>
      <c r="E21" s="14" t="s">
        <v>28</v>
      </c>
      <c r="F21" s="15">
        <v>57117416</v>
      </c>
    </row>
    <row r="22" spans="2:6" ht="12.75">
      <c r="B22" s="63">
        <v>1075</v>
      </c>
      <c r="C22" s="73" t="s">
        <v>275</v>
      </c>
      <c r="E22" s="14" t="s">
        <v>29</v>
      </c>
      <c r="F22" s="15">
        <v>40321764</v>
      </c>
    </row>
    <row r="23" spans="2:6" ht="12.75">
      <c r="B23" s="63">
        <v>1078</v>
      </c>
      <c r="C23" s="73" t="s">
        <v>278</v>
      </c>
      <c r="E23" s="14" t="s">
        <v>276</v>
      </c>
      <c r="F23" s="15">
        <v>96184</v>
      </c>
    </row>
    <row r="24" spans="2:6" ht="25.5">
      <c r="B24" s="63">
        <v>1080</v>
      </c>
      <c r="C24" s="75" t="s">
        <v>127</v>
      </c>
      <c r="E24" s="14" t="s">
        <v>279</v>
      </c>
      <c r="F24" s="15">
        <v>120821</v>
      </c>
    </row>
    <row r="25" spans="2:6" ht="12.75">
      <c r="B25" s="63">
        <v>1085</v>
      </c>
      <c r="C25" s="75" t="s">
        <v>283</v>
      </c>
      <c r="E25" s="14" t="s">
        <v>281</v>
      </c>
      <c r="F25" s="15">
        <v>95636</v>
      </c>
    </row>
    <row r="26" spans="2:6" ht="25.5">
      <c r="B26" s="63">
        <v>1086</v>
      </c>
      <c r="C26" s="75" t="s">
        <v>131</v>
      </c>
      <c r="E26" s="14" t="s">
        <v>30</v>
      </c>
      <c r="F26" s="15">
        <v>96128</v>
      </c>
    </row>
    <row r="27" spans="2:6" ht="12.75">
      <c r="B27" s="63">
        <v>1090</v>
      </c>
      <c r="C27" s="73" t="s">
        <v>286</v>
      </c>
      <c r="E27" s="14" t="s">
        <v>285</v>
      </c>
      <c r="F27" s="15">
        <v>95501</v>
      </c>
    </row>
    <row r="28" spans="2:6" ht="12.75">
      <c r="B28" s="63">
        <v>1091</v>
      </c>
      <c r="C28" s="73" t="s">
        <v>288</v>
      </c>
      <c r="E28" s="14" t="s">
        <v>287</v>
      </c>
      <c r="F28" s="15">
        <v>540590</v>
      </c>
    </row>
    <row r="29" spans="2:6" ht="12.75">
      <c r="B29" s="63">
        <v>1095</v>
      </c>
      <c r="C29" s="73" t="s">
        <v>289</v>
      </c>
      <c r="E29" s="14" t="s">
        <v>840</v>
      </c>
      <c r="F29" s="15">
        <v>78875</v>
      </c>
    </row>
    <row r="30" spans="2:6" ht="12.75">
      <c r="B30" s="63">
        <v>1100</v>
      </c>
      <c r="C30" s="73" t="s">
        <v>292</v>
      </c>
      <c r="E30" s="14" t="s">
        <v>290</v>
      </c>
      <c r="F30" s="15">
        <v>1615801</v>
      </c>
    </row>
    <row r="31" spans="2:6" ht="12.75">
      <c r="B31" s="63">
        <v>1101</v>
      </c>
      <c r="C31" s="73" t="s">
        <v>827</v>
      </c>
      <c r="E31" s="14" t="s">
        <v>293</v>
      </c>
      <c r="F31" s="15">
        <v>540738</v>
      </c>
    </row>
    <row r="32" spans="2:6" ht="12.75">
      <c r="B32" s="63">
        <v>1103</v>
      </c>
      <c r="C32" s="73" t="s">
        <v>294</v>
      </c>
      <c r="E32" s="14" t="s">
        <v>847</v>
      </c>
      <c r="F32" s="15">
        <v>122667</v>
      </c>
    </row>
    <row r="33" spans="2:6" ht="12.75">
      <c r="B33" s="63">
        <v>1104</v>
      </c>
      <c r="C33" s="73" t="s">
        <v>295</v>
      </c>
      <c r="E33" s="14" t="s">
        <v>31</v>
      </c>
      <c r="F33" s="15">
        <v>106887</v>
      </c>
    </row>
    <row r="34" spans="2:6" ht="12.75">
      <c r="B34" s="63">
        <v>1110</v>
      </c>
      <c r="C34" s="73" t="s">
        <v>296</v>
      </c>
      <c r="E34" s="14" t="s">
        <v>32</v>
      </c>
      <c r="F34" s="15">
        <v>106990</v>
      </c>
    </row>
    <row r="35" spans="2:6" ht="12.75">
      <c r="B35" s="63">
        <v>1111</v>
      </c>
      <c r="C35" s="73" t="s">
        <v>299</v>
      </c>
      <c r="E35" s="14" t="s">
        <v>297</v>
      </c>
      <c r="F35" s="15">
        <v>541731</v>
      </c>
    </row>
    <row r="36" spans="2:6" ht="12.75">
      <c r="B36" s="63">
        <v>1115</v>
      </c>
      <c r="C36" s="73" t="s">
        <v>300</v>
      </c>
      <c r="E36" s="14" t="s">
        <v>852</v>
      </c>
      <c r="F36" s="15">
        <v>542756</v>
      </c>
    </row>
    <row r="37" spans="2:6" ht="12.75">
      <c r="B37" s="63">
        <v>1125</v>
      </c>
      <c r="C37" s="73" t="s">
        <v>301</v>
      </c>
      <c r="E37" s="14" t="s">
        <v>33</v>
      </c>
      <c r="F37" s="15">
        <v>1120714</v>
      </c>
    </row>
    <row r="38" spans="2:6" ht="12.75">
      <c r="B38" s="63">
        <v>1128</v>
      </c>
      <c r="C38" s="73" t="s">
        <v>166</v>
      </c>
      <c r="E38" s="14" t="s">
        <v>302</v>
      </c>
      <c r="F38" s="15">
        <v>55981</v>
      </c>
    </row>
    <row r="39" spans="2:6" ht="12.75">
      <c r="B39" s="63">
        <v>1129</v>
      </c>
      <c r="C39" s="73" t="s">
        <v>305</v>
      </c>
      <c r="E39" s="14" t="s">
        <v>304</v>
      </c>
      <c r="F39" s="15">
        <v>764410</v>
      </c>
    </row>
    <row r="40" spans="2:6" ht="12.75">
      <c r="B40" s="63">
        <v>1131</v>
      </c>
      <c r="C40" s="73" t="s">
        <v>306</v>
      </c>
      <c r="E40" s="14" t="s">
        <v>34</v>
      </c>
      <c r="F40" s="15">
        <v>123911</v>
      </c>
    </row>
    <row r="41" spans="2:6" ht="12.75">
      <c r="B41" s="63">
        <v>1135</v>
      </c>
      <c r="C41" s="73" t="s">
        <v>307</v>
      </c>
      <c r="E41" s="14" t="s">
        <v>35</v>
      </c>
      <c r="F41" s="15">
        <v>42397648</v>
      </c>
    </row>
    <row r="42" spans="2:6" ht="12.75">
      <c r="B42" s="63">
        <v>1136</v>
      </c>
      <c r="C42" s="73" t="s">
        <v>308</v>
      </c>
      <c r="E42" s="14" t="s">
        <v>36</v>
      </c>
      <c r="F42" s="15">
        <v>42397659</v>
      </c>
    </row>
    <row r="43" spans="2:6" ht="12.75">
      <c r="B43" s="63">
        <v>1140</v>
      </c>
      <c r="C43" s="73" t="s">
        <v>310</v>
      </c>
      <c r="E43" s="14" t="s">
        <v>309</v>
      </c>
      <c r="F43" s="15">
        <v>555840</v>
      </c>
    </row>
    <row r="44" spans="2:6" ht="12.75">
      <c r="B44" s="76">
        <v>1141</v>
      </c>
      <c r="C44" s="77" t="s">
        <v>860</v>
      </c>
      <c r="E44" s="14" t="s">
        <v>311</v>
      </c>
      <c r="F44" s="15">
        <v>82280</v>
      </c>
    </row>
    <row r="45" spans="2:6" ht="12.75">
      <c r="B45" s="63">
        <v>1146</v>
      </c>
      <c r="C45" s="73" t="s">
        <v>192</v>
      </c>
      <c r="E45" s="14" t="s">
        <v>872</v>
      </c>
      <c r="F45" s="15">
        <v>98566</v>
      </c>
    </row>
    <row r="46" spans="2:6" ht="12.75">
      <c r="B46" s="63">
        <v>1148</v>
      </c>
      <c r="C46" s="73" t="s">
        <v>313</v>
      </c>
      <c r="E46" s="14" t="s">
        <v>312</v>
      </c>
      <c r="F46" s="15">
        <v>134327</v>
      </c>
    </row>
    <row r="47" spans="2:6" ht="12.75">
      <c r="B47" s="63">
        <v>1150</v>
      </c>
      <c r="C47" s="73" t="s">
        <v>314</v>
      </c>
      <c r="E47" s="106" t="s">
        <v>932</v>
      </c>
      <c r="F47" s="105">
        <v>106945</v>
      </c>
    </row>
    <row r="48" spans="2:6" ht="25.5">
      <c r="B48" s="63">
        <v>1151</v>
      </c>
      <c r="C48" s="73" t="s">
        <v>208</v>
      </c>
      <c r="E48" s="14" t="s">
        <v>37</v>
      </c>
      <c r="F48" s="15">
        <v>5522430</v>
      </c>
    </row>
    <row r="49" spans="2:6" ht="12.75">
      <c r="B49" s="63">
        <v>1155</v>
      </c>
      <c r="C49" s="73" t="s">
        <v>318</v>
      </c>
      <c r="E49" s="14" t="s">
        <v>315</v>
      </c>
      <c r="F49" s="15">
        <v>3570750</v>
      </c>
    </row>
    <row r="50" spans="2:6" ht="12.75">
      <c r="B50" s="63">
        <v>1160</v>
      </c>
      <c r="C50" s="73" t="s">
        <v>319</v>
      </c>
      <c r="E50" s="14" t="s">
        <v>268</v>
      </c>
      <c r="F50" s="15">
        <v>540841</v>
      </c>
    </row>
    <row r="51" spans="2:6" ht="12.75">
      <c r="B51" s="63">
        <v>1165</v>
      </c>
      <c r="C51" s="73" t="s">
        <v>320</v>
      </c>
      <c r="E51" s="14" t="s">
        <v>38</v>
      </c>
      <c r="F51" s="15">
        <v>39635319</v>
      </c>
    </row>
    <row r="52" spans="2:6" ht="12.75">
      <c r="B52" s="63">
        <v>1166</v>
      </c>
      <c r="C52" s="73" t="s">
        <v>321</v>
      </c>
      <c r="E52" s="14" t="s">
        <v>39</v>
      </c>
      <c r="F52" s="15">
        <v>38380084</v>
      </c>
    </row>
    <row r="53" spans="2:6" ht="12.75">
      <c r="B53" s="63">
        <v>1167</v>
      </c>
      <c r="C53" s="73" t="s">
        <v>323</v>
      </c>
      <c r="E53" s="14" t="s">
        <v>40</v>
      </c>
      <c r="F53" s="15">
        <v>69782907</v>
      </c>
    </row>
    <row r="54" spans="2:6" ht="12.75">
      <c r="B54" s="63">
        <v>1168</v>
      </c>
      <c r="C54" s="73" t="s">
        <v>324</v>
      </c>
      <c r="E54" s="14" t="s">
        <v>41</v>
      </c>
      <c r="F54" s="15">
        <v>32598144</v>
      </c>
    </row>
    <row r="55" spans="2:6" ht="12.75">
      <c r="B55" s="63">
        <v>1175</v>
      </c>
      <c r="C55" s="73" t="s">
        <v>229</v>
      </c>
      <c r="E55" s="14" t="s">
        <v>42</v>
      </c>
      <c r="F55" s="15">
        <v>52663726</v>
      </c>
    </row>
    <row r="56" spans="2:6" ht="12.75">
      <c r="B56" s="63">
        <v>1180</v>
      </c>
      <c r="C56" s="73" t="s">
        <v>325</v>
      </c>
      <c r="E56" s="14" t="s">
        <v>43</v>
      </c>
      <c r="F56" s="15">
        <v>74472370</v>
      </c>
    </row>
    <row r="57" spans="2:6" ht="12.75">
      <c r="B57" s="63">
        <v>1181</v>
      </c>
      <c r="C57" s="73" t="s">
        <v>326</v>
      </c>
      <c r="E57" s="14" t="s">
        <v>44</v>
      </c>
      <c r="F57" s="15">
        <v>31508006</v>
      </c>
    </row>
    <row r="58" spans="2:6" ht="12.75">
      <c r="B58" s="63">
        <v>1185</v>
      </c>
      <c r="C58" s="73" t="s">
        <v>327</v>
      </c>
      <c r="E58" s="14" t="s">
        <v>45</v>
      </c>
      <c r="F58" s="15">
        <v>65510443</v>
      </c>
    </row>
    <row r="59" spans="2:6" ht="12.75">
      <c r="B59" s="63">
        <v>1190</v>
      </c>
      <c r="C59" s="73" t="s">
        <v>329</v>
      </c>
      <c r="E59" s="14" t="s">
        <v>46</v>
      </c>
      <c r="F59" s="15">
        <v>60851345</v>
      </c>
    </row>
    <row r="60" spans="2:6" ht="12.75">
      <c r="B60" s="63">
        <v>1200</v>
      </c>
      <c r="C60" s="73" t="s">
        <v>330</v>
      </c>
      <c r="E60" s="14" t="s">
        <v>328</v>
      </c>
      <c r="F60" s="15">
        <v>58902</v>
      </c>
    </row>
    <row r="61" spans="2:6" ht="12.75">
      <c r="B61" s="63">
        <v>1205</v>
      </c>
      <c r="C61" s="75" t="s">
        <v>331</v>
      </c>
      <c r="E61" s="14" t="s">
        <v>47</v>
      </c>
      <c r="F61" s="15">
        <v>57117314</v>
      </c>
    </row>
    <row r="62" spans="2:6" ht="12.75">
      <c r="B62" s="63">
        <v>1206</v>
      </c>
      <c r="C62" s="73" t="s">
        <v>332</v>
      </c>
      <c r="E62" s="14" t="s">
        <v>48</v>
      </c>
      <c r="F62" s="15">
        <v>51207319</v>
      </c>
    </row>
    <row r="63" spans="2:6" ht="12.75">
      <c r="B63" s="76">
        <v>1216</v>
      </c>
      <c r="C63" s="77" t="s">
        <v>861</v>
      </c>
      <c r="E63" s="14" t="s">
        <v>49</v>
      </c>
      <c r="F63" s="15">
        <v>1746016</v>
      </c>
    </row>
    <row r="64" spans="2:6" ht="12.75">
      <c r="B64" s="76">
        <v>1217</v>
      </c>
      <c r="C64" s="77" t="s">
        <v>862</v>
      </c>
      <c r="E64" s="14" t="s">
        <v>333</v>
      </c>
      <c r="F64" s="15">
        <v>96139</v>
      </c>
    </row>
    <row r="65" spans="2:6" ht="12.75">
      <c r="B65" s="76">
        <v>1221</v>
      </c>
      <c r="C65" s="77" t="s">
        <v>863</v>
      </c>
      <c r="E65" s="14" t="s">
        <v>336</v>
      </c>
      <c r="F65" s="15">
        <v>78886</v>
      </c>
    </row>
    <row r="66" spans="2:6" ht="12.75">
      <c r="B66" s="76">
        <v>1226</v>
      </c>
      <c r="C66" s="77" t="s">
        <v>864</v>
      </c>
      <c r="E66" s="14" t="s">
        <v>337</v>
      </c>
      <c r="F66" s="15">
        <v>95954</v>
      </c>
    </row>
    <row r="67" spans="2:6" ht="12.75">
      <c r="B67" s="76">
        <v>1227</v>
      </c>
      <c r="C67" s="77" t="s">
        <v>865</v>
      </c>
      <c r="E67" s="14" t="s">
        <v>50</v>
      </c>
      <c r="F67" s="15">
        <v>88062</v>
      </c>
    </row>
    <row r="68" spans="2:6" ht="12.75">
      <c r="B68" s="76">
        <v>1228</v>
      </c>
      <c r="C68" s="77" t="s">
        <v>866</v>
      </c>
      <c r="E68" s="14" t="s">
        <v>51</v>
      </c>
      <c r="F68" s="15">
        <v>615054</v>
      </c>
    </row>
    <row r="69" spans="2:6" ht="12.75">
      <c r="B69" s="63">
        <v>2222</v>
      </c>
      <c r="C69" s="73" t="s">
        <v>335</v>
      </c>
      <c r="E69" s="14" t="s">
        <v>342</v>
      </c>
      <c r="F69" s="15">
        <v>39156417</v>
      </c>
    </row>
    <row r="70" spans="2:6" ht="12.75">
      <c r="B70" s="63">
        <v>9901</v>
      </c>
      <c r="C70" s="75" t="s">
        <v>128</v>
      </c>
      <c r="E70" s="14" t="s">
        <v>52</v>
      </c>
      <c r="F70" s="15">
        <v>95807</v>
      </c>
    </row>
    <row r="71" spans="2:6" ht="12.75">
      <c r="B71" s="63">
        <v>9902</v>
      </c>
      <c r="C71" s="75" t="s">
        <v>338</v>
      </c>
      <c r="E71" s="14" t="s">
        <v>345</v>
      </c>
      <c r="F71" s="15">
        <v>120832</v>
      </c>
    </row>
    <row r="72" spans="2:6" ht="12.75">
      <c r="B72" s="63">
        <v>9910</v>
      </c>
      <c r="C72" s="75" t="s">
        <v>340</v>
      </c>
      <c r="E72" s="14" t="s">
        <v>348</v>
      </c>
      <c r="F72" s="15">
        <v>105679</v>
      </c>
    </row>
    <row r="73" spans="2:6" ht="12.75">
      <c r="B73" s="63">
        <v>9911</v>
      </c>
      <c r="C73" s="75" t="s">
        <v>341</v>
      </c>
      <c r="E73" s="14" t="s">
        <v>350</v>
      </c>
      <c r="F73" s="15">
        <v>51285</v>
      </c>
    </row>
    <row r="74" spans="2:6" ht="12.75">
      <c r="B74" s="63">
        <v>9960</v>
      </c>
      <c r="C74" s="73" t="s">
        <v>234</v>
      </c>
      <c r="E74" s="14" t="s">
        <v>53</v>
      </c>
      <c r="F74" s="15">
        <v>121142</v>
      </c>
    </row>
    <row r="75" spans="2:6" ht="12.75">
      <c r="B75" s="65">
        <v>9961</v>
      </c>
      <c r="C75" s="73" t="s">
        <v>867</v>
      </c>
      <c r="E75" s="14" t="s">
        <v>891</v>
      </c>
      <c r="F75" s="15">
        <v>1326416</v>
      </c>
    </row>
    <row r="76" spans="2:6" ht="12.75">
      <c r="B76" s="63">
        <v>11101</v>
      </c>
      <c r="C76" s="73" t="s">
        <v>347</v>
      </c>
      <c r="E76" s="14" t="s">
        <v>354</v>
      </c>
      <c r="F76" s="15">
        <v>606202</v>
      </c>
    </row>
    <row r="77" spans="2:6" ht="12.75">
      <c r="B77" s="63">
        <v>16113</v>
      </c>
      <c r="C77" s="73" t="s">
        <v>349</v>
      </c>
      <c r="E77" s="14" t="s">
        <v>357</v>
      </c>
      <c r="F77" s="15">
        <v>87627</v>
      </c>
    </row>
    <row r="78" spans="2:6" ht="12.75">
      <c r="B78" s="63">
        <v>42101</v>
      </c>
      <c r="C78" s="75" t="s">
        <v>351</v>
      </c>
      <c r="E78" s="14" t="s">
        <v>829</v>
      </c>
      <c r="F78" s="15">
        <v>53963</v>
      </c>
    </row>
    <row r="79" spans="2:6" ht="12.75">
      <c r="B79" s="63">
        <v>42401</v>
      </c>
      <c r="C79" s="73" t="s">
        <v>353</v>
      </c>
      <c r="E79" s="14" t="s">
        <v>360</v>
      </c>
      <c r="F79" s="15">
        <v>68006837</v>
      </c>
    </row>
    <row r="80" spans="2:6" ht="12.75">
      <c r="B80" s="63">
        <v>42603</v>
      </c>
      <c r="C80" s="73" t="s">
        <v>356</v>
      </c>
      <c r="E80" s="14" t="s">
        <v>361</v>
      </c>
      <c r="F80" s="15">
        <v>712685</v>
      </c>
    </row>
    <row r="81" spans="2:6" ht="12.75">
      <c r="B81" s="63">
        <v>43101</v>
      </c>
      <c r="C81" s="73" t="s">
        <v>358</v>
      </c>
      <c r="E81" s="14" t="s">
        <v>54</v>
      </c>
      <c r="F81" s="15">
        <v>117793</v>
      </c>
    </row>
    <row r="82" spans="2:6" ht="12.75">
      <c r="B82" s="63">
        <v>43104</v>
      </c>
      <c r="C82" s="73" t="s">
        <v>359</v>
      </c>
      <c r="E82" s="14" t="s">
        <v>364</v>
      </c>
      <c r="F82" s="15">
        <v>532274</v>
      </c>
    </row>
    <row r="83" spans="2:6" ht="12.75">
      <c r="B83" s="63">
        <v>50000</v>
      </c>
      <c r="C83" s="73" t="s">
        <v>149</v>
      </c>
      <c r="E83" s="14" t="s">
        <v>367</v>
      </c>
      <c r="F83" s="15">
        <v>95578</v>
      </c>
    </row>
    <row r="84" spans="2:6" ht="12.75">
      <c r="B84" s="63">
        <v>50066</v>
      </c>
      <c r="C84" s="73" t="s">
        <v>362</v>
      </c>
      <c r="E84" s="14" t="s">
        <v>370</v>
      </c>
      <c r="F84" s="15">
        <v>91576</v>
      </c>
    </row>
    <row r="85" spans="2:6" ht="12.75">
      <c r="B85" s="63">
        <v>50077</v>
      </c>
      <c r="C85" s="73" t="s">
        <v>363</v>
      </c>
      <c r="E85" s="14" t="s">
        <v>372</v>
      </c>
      <c r="F85" s="15">
        <v>129157</v>
      </c>
    </row>
    <row r="86" spans="2:6" ht="12.75">
      <c r="B86" s="63">
        <v>50180</v>
      </c>
      <c r="C86" s="73" t="s">
        <v>366</v>
      </c>
      <c r="E86" s="14" t="s">
        <v>373</v>
      </c>
      <c r="F86" s="15">
        <v>75558</v>
      </c>
    </row>
    <row r="87" spans="2:6" ht="12.75">
      <c r="B87" s="63">
        <v>50282</v>
      </c>
      <c r="C87" s="73" t="s">
        <v>369</v>
      </c>
      <c r="E87" s="14" t="s">
        <v>910</v>
      </c>
      <c r="F87" s="15">
        <v>12108133</v>
      </c>
    </row>
    <row r="88" spans="2:6" ht="12.75">
      <c r="B88" s="63">
        <v>50293</v>
      </c>
      <c r="C88" s="75" t="s">
        <v>371</v>
      </c>
      <c r="E88" s="14" t="s">
        <v>376</v>
      </c>
      <c r="F88" s="15">
        <v>75865</v>
      </c>
    </row>
    <row r="89" spans="2:6" ht="12.75">
      <c r="B89" s="63">
        <v>50328</v>
      </c>
      <c r="C89" s="73" t="s">
        <v>91</v>
      </c>
      <c r="E89" s="14" t="s">
        <v>379</v>
      </c>
      <c r="F89" s="15">
        <v>109068</v>
      </c>
    </row>
    <row r="90" spans="2:6" ht="12.75">
      <c r="B90" s="63">
        <v>50351</v>
      </c>
      <c r="C90" s="73" t="s">
        <v>375</v>
      </c>
      <c r="E90" s="14" t="s">
        <v>380</v>
      </c>
      <c r="F90" s="15">
        <v>91598</v>
      </c>
    </row>
    <row r="91" spans="2:6" ht="12.75">
      <c r="B91" s="63">
        <v>50419</v>
      </c>
      <c r="C91" s="73" t="s">
        <v>378</v>
      </c>
      <c r="E91" s="14" t="s">
        <v>55</v>
      </c>
      <c r="F91" s="15">
        <v>607578</v>
      </c>
    </row>
    <row r="92" spans="2:6" ht="12.75">
      <c r="B92" s="63">
        <v>50555</v>
      </c>
      <c r="C92" s="73" t="s">
        <v>828</v>
      </c>
      <c r="E92" s="14" t="s">
        <v>383</v>
      </c>
      <c r="F92" s="15">
        <v>88755</v>
      </c>
    </row>
    <row r="93" spans="2:6" ht="12.75">
      <c r="B93" s="63">
        <v>50760</v>
      </c>
      <c r="C93" s="73" t="s">
        <v>381</v>
      </c>
      <c r="E93" s="14" t="s">
        <v>385</v>
      </c>
      <c r="F93" s="15">
        <v>79469</v>
      </c>
    </row>
    <row r="94" spans="2:6" ht="12.75">
      <c r="B94" s="63">
        <v>50782</v>
      </c>
      <c r="C94" s="73" t="s">
        <v>382</v>
      </c>
      <c r="E94" s="14" t="s">
        <v>386</v>
      </c>
      <c r="F94" s="15">
        <v>90437</v>
      </c>
    </row>
    <row r="95" spans="2:6" ht="12.75">
      <c r="B95" s="63">
        <v>51218</v>
      </c>
      <c r="C95" s="73" t="s">
        <v>384</v>
      </c>
      <c r="E95" s="14" t="s">
        <v>389</v>
      </c>
      <c r="F95" s="15">
        <v>60153493</v>
      </c>
    </row>
    <row r="96" spans="2:6" ht="12.75">
      <c r="B96" s="63">
        <v>51285</v>
      </c>
      <c r="C96" s="73" t="s">
        <v>350</v>
      </c>
      <c r="E96" s="14" t="s">
        <v>56</v>
      </c>
      <c r="F96" s="15">
        <v>32774166</v>
      </c>
    </row>
    <row r="97" spans="2:6" ht="12.75">
      <c r="B97" s="63">
        <v>51525</v>
      </c>
      <c r="C97" s="73" t="s">
        <v>388</v>
      </c>
      <c r="E97" s="14" t="s">
        <v>57</v>
      </c>
      <c r="F97" s="15">
        <v>57465288</v>
      </c>
    </row>
    <row r="98" spans="2:6" ht="12.75">
      <c r="B98" s="63">
        <v>51752</v>
      </c>
      <c r="C98" s="73" t="s">
        <v>391</v>
      </c>
      <c r="E98" s="14" t="s">
        <v>58</v>
      </c>
      <c r="F98" s="15">
        <v>32598133</v>
      </c>
    </row>
    <row r="99" spans="2:6" ht="12.75">
      <c r="B99" s="63">
        <v>51796</v>
      </c>
      <c r="C99" s="73" t="s">
        <v>244</v>
      </c>
      <c r="E99" s="14" t="s">
        <v>395</v>
      </c>
      <c r="F99" s="15">
        <v>28434868</v>
      </c>
    </row>
    <row r="100" spans="2:6" ht="12.75">
      <c r="B100" s="63">
        <v>52244</v>
      </c>
      <c r="C100" s="75" t="s">
        <v>392</v>
      </c>
      <c r="E100" s="14" t="s">
        <v>59</v>
      </c>
      <c r="F100" s="15">
        <v>91941</v>
      </c>
    </row>
    <row r="101" spans="2:6" ht="12.75">
      <c r="B101" s="63">
        <v>52675</v>
      </c>
      <c r="C101" s="73" t="s">
        <v>394</v>
      </c>
      <c r="E101" s="14" t="s">
        <v>399</v>
      </c>
      <c r="F101" s="15">
        <v>119904</v>
      </c>
    </row>
    <row r="102" spans="2:6" ht="12.75">
      <c r="B102" s="63">
        <v>52686</v>
      </c>
      <c r="C102" s="73" t="s">
        <v>396</v>
      </c>
      <c r="E102" s="14" t="s">
        <v>401</v>
      </c>
      <c r="F102" s="15">
        <v>20325400</v>
      </c>
    </row>
    <row r="103" spans="2:6" ht="12.75">
      <c r="B103" s="63">
        <v>53167</v>
      </c>
      <c r="C103" s="73" t="s">
        <v>398</v>
      </c>
      <c r="E103" s="14" t="s">
        <v>402</v>
      </c>
      <c r="F103" s="15">
        <v>119937</v>
      </c>
    </row>
    <row r="104" spans="2:6" ht="12.75">
      <c r="B104" s="63">
        <v>53703</v>
      </c>
      <c r="C104" s="73" t="s">
        <v>121</v>
      </c>
      <c r="E104" s="14" t="s">
        <v>881</v>
      </c>
      <c r="F104" s="15">
        <v>612828</v>
      </c>
    </row>
    <row r="105" spans="2:6" ht="12.75">
      <c r="B105" s="67">
        <v>53963</v>
      </c>
      <c r="C105" s="68" t="s">
        <v>829</v>
      </c>
      <c r="E105" s="14" t="s">
        <v>60</v>
      </c>
      <c r="F105" s="15">
        <v>70362504</v>
      </c>
    </row>
    <row r="106" spans="2:6" ht="12.75">
      <c r="B106" s="63">
        <v>54115</v>
      </c>
      <c r="C106" s="73" t="s">
        <v>403</v>
      </c>
      <c r="E106" s="14" t="s">
        <v>405</v>
      </c>
      <c r="F106" s="15">
        <v>6109973</v>
      </c>
    </row>
    <row r="107" spans="2:6" ht="12.75">
      <c r="B107" s="63">
        <v>54626</v>
      </c>
      <c r="C107" s="73" t="s">
        <v>404</v>
      </c>
      <c r="E107" s="14" t="s">
        <v>407</v>
      </c>
      <c r="F107" s="15">
        <v>563473</v>
      </c>
    </row>
    <row r="108" spans="2:6" ht="12.75">
      <c r="B108" s="63">
        <v>54911</v>
      </c>
      <c r="C108" s="73" t="s">
        <v>406</v>
      </c>
      <c r="E108" s="14" t="s">
        <v>61</v>
      </c>
      <c r="F108" s="15">
        <v>56495</v>
      </c>
    </row>
    <row r="109" spans="2:6" ht="12.75">
      <c r="B109" s="63">
        <v>55185</v>
      </c>
      <c r="C109" s="73" t="s">
        <v>196</v>
      </c>
      <c r="E109" s="14" t="s">
        <v>408</v>
      </c>
      <c r="F109" s="15">
        <v>64091914</v>
      </c>
    </row>
    <row r="110" spans="2:6" ht="12.75">
      <c r="B110" s="63">
        <v>55210</v>
      </c>
      <c r="C110" s="73" t="s">
        <v>377</v>
      </c>
      <c r="E110" s="14" t="s">
        <v>410</v>
      </c>
      <c r="F110" s="15">
        <v>101804</v>
      </c>
    </row>
    <row r="111" spans="2:6" ht="12.75">
      <c r="B111" s="63">
        <v>55630</v>
      </c>
      <c r="C111" s="73" t="s">
        <v>409</v>
      </c>
      <c r="E111" s="14" t="s">
        <v>412</v>
      </c>
      <c r="F111" s="15">
        <v>80057</v>
      </c>
    </row>
    <row r="112" spans="2:6" ht="12.75">
      <c r="B112" s="63">
        <v>55867</v>
      </c>
      <c r="C112" s="73" t="s">
        <v>411</v>
      </c>
      <c r="E112" s="14" t="s">
        <v>413</v>
      </c>
      <c r="F112" s="15">
        <v>101611</v>
      </c>
    </row>
    <row r="113" spans="2:6" ht="12.75">
      <c r="B113" s="63">
        <v>55981</v>
      </c>
      <c r="C113" s="75" t="s">
        <v>302</v>
      </c>
      <c r="E113" s="14" t="s">
        <v>62</v>
      </c>
      <c r="F113" s="15">
        <v>101144</v>
      </c>
    </row>
    <row r="114" spans="2:6" ht="12.75">
      <c r="B114" s="63">
        <v>56042</v>
      </c>
      <c r="C114" s="73" t="s">
        <v>415</v>
      </c>
      <c r="E114" s="14" t="s">
        <v>416</v>
      </c>
      <c r="F114" s="15">
        <v>838880</v>
      </c>
    </row>
    <row r="115" spans="2:6" ht="12.75">
      <c r="B115" s="63">
        <v>56235</v>
      </c>
      <c r="C115" s="73" t="s">
        <v>104</v>
      </c>
      <c r="E115" s="14" t="s">
        <v>63</v>
      </c>
      <c r="F115" s="15">
        <v>101779</v>
      </c>
    </row>
    <row r="116" spans="2:6" ht="12.75">
      <c r="B116" s="63">
        <v>56382</v>
      </c>
      <c r="C116" s="73" t="s">
        <v>417</v>
      </c>
      <c r="E116" s="14" t="s">
        <v>418</v>
      </c>
      <c r="F116" s="15">
        <v>139651</v>
      </c>
    </row>
    <row r="117" spans="2:6" ht="12.75">
      <c r="B117" s="63">
        <v>56495</v>
      </c>
      <c r="C117" s="73" t="s">
        <v>61</v>
      </c>
      <c r="E117" s="14" t="s">
        <v>421</v>
      </c>
      <c r="F117" s="15">
        <v>534521</v>
      </c>
    </row>
    <row r="118" spans="2:6" ht="12.75">
      <c r="B118" s="63">
        <v>56531</v>
      </c>
      <c r="C118" s="73" t="s">
        <v>420</v>
      </c>
      <c r="E118" s="14" t="s">
        <v>843</v>
      </c>
      <c r="F118" s="15">
        <v>92671</v>
      </c>
    </row>
    <row r="119" spans="2:6" ht="12.75">
      <c r="B119" s="63">
        <v>56553</v>
      </c>
      <c r="C119" s="73" t="s">
        <v>87</v>
      </c>
      <c r="E119" s="14" t="s">
        <v>64</v>
      </c>
      <c r="F119" s="15">
        <v>95830</v>
      </c>
    </row>
    <row r="120" spans="2:6" ht="12.75">
      <c r="B120" s="63">
        <v>56757</v>
      </c>
      <c r="C120" s="73" t="s">
        <v>422</v>
      </c>
      <c r="E120" s="14" t="s">
        <v>65</v>
      </c>
      <c r="F120" s="15">
        <v>60117</v>
      </c>
    </row>
    <row r="121" spans="2:6" ht="12.75">
      <c r="B121" s="63">
        <v>57125</v>
      </c>
      <c r="C121" s="73" t="s">
        <v>868</v>
      </c>
      <c r="E121" s="14" t="s">
        <v>423</v>
      </c>
      <c r="F121" s="15">
        <v>92933</v>
      </c>
    </row>
    <row r="122" spans="2:6" ht="12.75">
      <c r="B122" s="63">
        <v>57147</v>
      </c>
      <c r="C122" s="73" t="s">
        <v>261</v>
      </c>
      <c r="E122" s="14" t="s">
        <v>425</v>
      </c>
      <c r="F122" s="15">
        <v>100027</v>
      </c>
    </row>
    <row r="123" spans="2:6" ht="12.75">
      <c r="B123" s="63">
        <v>57330</v>
      </c>
      <c r="C123" s="73" t="s">
        <v>424</v>
      </c>
      <c r="E123" s="14" t="s">
        <v>66</v>
      </c>
      <c r="F123" s="15">
        <v>57835924</v>
      </c>
    </row>
    <row r="124" spans="2:6" ht="12.75">
      <c r="B124" s="63">
        <v>57410</v>
      </c>
      <c r="C124" s="73" t="s">
        <v>426</v>
      </c>
      <c r="E124" s="14" t="s">
        <v>427</v>
      </c>
      <c r="F124" s="15">
        <v>106876</v>
      </c>
    </row>
    <row r="125" spans="2:6" ht="12.75">
      <c r="B125" s="67">
        <v>57578</v>
      </c>
      <c r="C125" s="68" t="s">
        <v>830</v>
      </c>
      <c r="E125" s="14" t="s">
        <v>429</v>
      </c>
      <c r="F125" s="15">
        <v>100403</v>
      </c>
    </row>
    <row r="126" spans="2:6" ht="12.75">
      <c r="B126" s="63">
        <v>57636</v>
      </c>
      <c r="C126" s="73" t="s">
        <v>428</v>
      </c>
      <c r="E126" s="14" t="s">
        <v>430</v>
      </c>
      <c r="F126" s="15">
        <v>139913</v>
      </c>
    </row>
    <row r="127" spans="2:6" ht="12.75">
      <c r="B127" s="67">
        <v>57749</v>
      </c>
      <c r="C127" s="68" t="s">
        <v>831</v>
      </c>
      <c r="E127" s="14" t="s">
        <v>432</v>
      </c>
      <c r="F127" s="15">
        <v>484208</v>
      </c>
    </row>
    <row r="128" spans="2:6" ht="12.75">
      <c r="B128" s="63">
        <v>57830</v>
      </c>
      <c r="C128" s="73" t="s">
        <v>431</v>
      </c>
      <c r="E128" s="14" t="s">
        <v>67</v>
      </c>
      <c r="F128" s="15">
        <v>3697243</v>
      </c>
    </row>
    <row r="129" spans="2:6" ht="12.75">
      <c r="B129" s="63">
        <v>57976</v>
      </c>
      <c r="C129" s="75" t="s">
        <v>70</v>
      </c>
      <c r="E129" s="14" t="s">
        <v>68</v>
      </c>
      <c r="F129" s="15">
        <v>602879</v>
      </c>
    </row>
    <row r="130" spans="2:6" ht="12.75">
      <c r="B130" s="63">
        <v>58184</v>
      </c>
      <c r="C130" s="73" t="s">
        <v>435</v>
      </c>
      <c r="E130" s="14" t="s">
        <v>438</v>
      </c>
      <c r="F130" s="15">
        <v>99592</v>
      </c>
    </row>
    <row r="131" spans="2:6" ht="12.75">
      <c r="B131" s="63">
        <v>58220</v>
      </c>
      <c r="C131" s="73" t="s">
        <v>437</v>
      </c>
      <c r="E131" s="14" t="s">
        <v>69</v>
      </c>
      <c r="F131" s="15">
        <v>7496028</v>
      </c>
    </row>
    <row r="132" spans="2:6" ht="12.75">
      <c r="B132" s="63">
        <v>58899</v>
      </c>
      <c r="C132" s="75" t="s">
        <v>169</v>
      </c>
      <c r="E132" s="14" t="s">
        <v>70</v>
      </c>
      <c r="F132" s="15">
        <v>57976</v>
      </c>
    </row>
    <row r="133" spans="2:6" ht="12.75">
      <c r="B133" s="63">
        <v>58902</v>
      </c>
      <c r="C133" s="73" t="s">
        <v>328</v>
      </c>
      <c r="E133" s="14" t="s">
        <v>71</v>
      </c>
      <c r="F133" s="15">
        <v>194592</v>
      </c>
    </row>
    <row r="134" spans="2:6" ht="12.75">
      <c r="B134" s="63">
        <v>59052</v>
      </c>
      <c r="C134" s="73" t="s">
        <v>442</v>
      </c>
      <c r="E134" s="14" t="s">
        <v>445</v>
      </c>
      <c r="F134" s="15">
        <v>26148685</v>
      </c>
    </row>
    <row r="135" spans="2:6" ht="12.75">
      <c r="B135" s="63">
        <v>59870</v>
      </c>
      <c r="C135" s="73" t="s">
        <v>444</v>
      </c>
      <c r="E135" s="14" t="s">
        <v>446</v>
      </c>
      <c r="F135" s="15">
        <v>83329</v>
      </c>
    </row>
    <row r="136" spans="2:6" ht="12.75">
      <c r="B136" s="63">
        <v>59892</v>
      </c>
      <c r="C136" s="73" t="s">
        <v>202</v>
      </c>
      <c r="E136" s="14" t="s">
        <v>448</v>
      </c>
      <c r="F136" s="15">
        <v>208968</v>
      </c>
    </row>
    <row r="137" spans="2:6" ht="12.75">
      <c r="B137" s="63">
        <v>59961</v>
      </c>
      <c r="C137" s="73" t="s">
        <v>447</v>
      </c>
      <c r="E137" s="14" t="s">
        <v>72</v>
      </c>
      <c r="F137" s="15">
        <v>75070</v>
      </c>
    </row>
    <row r="138" spans="2:6" ht="12.75">
      <c r="B138" s="63">
        <v>60093</v>
      </c>
      <c r="C138" s="73" t="s">
        <v>450</v>
      </c>
      <c r="E138" s="14" t="s">
        <v>73</v>
      </c>
      <c r="F138" s="15">
        <v>60355</v>
      </c>
    </row>
    <row r="139" spans="2:6" ht="12.75">
      <c r="B139" s="63">
        <v>60117</v>
      </c>
      <c r="C139" s="80" t="s">
        <v>65</v>
      </c>
      <c r="E139" s="14" t="s">
        <v>452</v>
      </c>
      <c r="F139" s="15">
        <v>34256821</v>
      </c>
    </row>
    <row r="140" spans="2:6" ht="12.75">
      <c r="B140" s="63">
        <v>60344</v>
      </c>
      <c r="C140" s="73" t="s">
        <v>451</v>
      </c>
      <c r="E140" s="14" t="s">
        <v>453</v>
      </c>
      <c r="F140" s="15">
        <v>546883</v>
      </c>
    </row>
    <row r="141" spans="2:6" ht="12.75">
      <c r="B141" s="63">
        <v>60355</v>
      </c>
      <c r="C141" s="73" t="s">
        <v>73</v>
      </c>
      <c r="E141" s="14" t="s">
        <v>456</v>
      </c>
      <c r="F141" s="15">
        <v>75058</v>
      </c>
    </row>
    <row r="142" spans="2:6" ht="12.75">
      <c r="B142" s="63">
        <v>60560</v>
      </c>
      <c r="C142" s="73" t="s">
        <v>455</v>
      </c>
      <c r="E142" s="14" t="s">
        <v>459</v>
      </c>
      <c r="F142" s="15">
        <v>98862</v>
      </c>
    </row>
    <row r="143" spans="2:6" ht="12.75">
      <c r="B143" s="63">
        <v>60571</v>
      </c>
      <c r="C143" s="73" t="s">
        <v>458</v>
      </c>
      <c r="E143" s="14" t="s">
        <v>461</v>
      </c>
      <c r="F143" s="15">
        <v>62476599</v>
      </c>
    </row>
    <row r="144" spans="2:6" ht="12.75">
      <c r="B144" s="63">
        <v>61574</v>
      </c>
      <c r="C144" s="73" t="s">
        <v>460</v>
      </c>
      <c r="E144" s="14" t="s">
        <v>74</v>
      </c>
      <c r="F144" s="15">
        <v>107028</v>
      </c>
    </row>
    <row r="145" spans="2:6" ht="12.75">
      <c r="B145" s="63">
        <v>61825</v>
      </c>
      <c r="C145" s="73" t="s">
        <v>832</v>
      </c>
      <c r="E145" s="14" t="s">
        <v>75</v>
      </c>
      <c r="F145" s="15">
        <v>79061</v>
      </c>
    </row>
    <row r="146" spans="2:6" ht="12.75">
      <c r="B146" s="63">
        <v>62442</v>
      </c>
      <c r="C146" s="73" t="s">
        <v>462</v>
      </c>
      <c r="E146" s="14" t="s">
        <v>76</v>
      </c>
      <c r="F146" s="15">
        <v>79107</v>
      </c>
    </row>
    <row r="147" spans="2:6" ht="12.75">
      <c r="B147" s="63">
        <v>62500</v>
      </c>
      <c r="C147" s="73" t="s">
        <v>463</v>
      </c>
      <c r="E147" s="14" t="s">
        <v>77</v>
      </c>
      <c r="F147" s="15">
        <v>107131</v>
      </c>
    </row>
    <row r="148" spans="2:6" ht="12.75">
      <c r="B148" s="63">
        <v>62533</v>
      </c>
      <c r="C148" s="73" t="s">
        <v>81</v>
      </c>
      <c r="E148" s="14" t="s">
        <v>926</v>
      </c>
      <c r="F148" s="15">
        <v>77536664</v>
      </c>
    </row>
    <row r="149" spans="2:6" ht="12.75">
      <c r="B149" s="63">
        <v>62555</v>
      </c>
      <c r="C149" s="73" t="s">
        <v>238</v>
      </c>
      <c r="E149" s="14" t="s">
        <v>381</v>
      </c>
      <c r="F149" s="15">
        <v>50760</v>
      </c>
    </row>
    <row r="150" spans="2:6" ht="12.75">
      <c r="B150" s="63">
        <v>62566</v>
      </c>
      <c r="C150" s="73" t="s">
        <v>833</v>
      </c>
      <c r="E150" s="14" t="s">
        <v>465</v>
      </c>
      <c r="F150" s="15">
        <v>23214928</v>
      </c>
    </row>
    <row r="151" spans="2:6" ht="12.75">
      <c r="B151" s="63">
        <v>62737</v>
      </c>
      <c r="C151" s="73" t="s">
        <v>834</v>
      </c>
      <c r="E151" s="14" t="s">
        <v>467</v>
      </c>
      <c r="F151" s="15">
        <v>3688537</v>
      </c>
    </row>
    <row r="152" spans="2:6" ht="12.75">
      <c r="B152" s="63">
        <v>62759</v>
      </c>
      <c r="C152" s="73" t="s">
        <v>197</v>
      </c>
      <c r="E152" s="14" t="s">
        <v>253</v>
      </c>
      <c r="F152" s="15">
        <v>1000</v>
      </c>
    </row>
    <row r="153" spans="2:6" ht="12.75">
      <c r="B153" s="63">
        <v>63252</v>
      </c>
      <c r="C153" s="73" t="s">
        <v>469</v>
      </c>
      <c r="E153" s="14" t="s">
        <v>470</v>
      </c>
      <c r="F153" s="15">
        <v>15972608</v>
      </c>
    </row>
    <row r="154" spans="2:6" ht="12.75">
      <c r="B154" s="63">
        <v>63923</v>
      </c>
      <c r="C154" s="73" t="s">
        <v>471</v>
      </c>
      <c r="E154" s="14" t="s">
        <v>472</v>
      </c>
      <c r="F154" s="15">
        <v>309002</v>
      </c>
    </row>
    <row r="155" spans="2:6" ht="12.75">
      <c r="B155" s="63">
        <v>63989</v>
      </c>
      <c r="C155" s="73" t="s">
        <v>473</v>
      </c>
      <c r="E155" s="14" t="s">
        <v>474</v>
      </c>
      <c r="F155" s="15">
        <v>302794</v>
      </c>
    </row>
    <row r="156" spans="2:6" ht="12.75">
      <c r="B156" s="63">
        <v>64675</v>
      </c>
      <c r="C156" s="73" t="s">
        <v>434</v>
      </c>
      <c r="E156" s="14" t="s">
        <v>475</v>
      </c>
      <c r="F156" s="15">
        <v>107186</v>
      </c>
    </row>
    <row r="157" spans="2:6" ht="12.75">
      <c r="B157" s="63">
        <v>64755</v>
      </c>
      <c r="C157" s="73" t="s">
        <v>476</v>
      </c>
      <c r="E157" s="14" t="s">
        <v>78</v>
      </c>
      <c r="F157" s="15">
        <v>107051</v>
      </c>
    </row>
    <row r="158" spans="2:6" ht="12.75">
      <c r="B158" s="63">
        <v>66273</v>
      </c>
      <c r="C158" s="73" t="s">
        <v>835</v>
      </c>
      <c r="E158" s="14" t="s">
        <v>331</v>
      </c>
      <c r="F158" s="15">
        <v>1205</v>
      </c>
    </row>
    <row r="159" spans="2:6" ht="12.75">
      <c r="B159" s="63">
        <v>66751</v>
      </c>
      <c r="C159" s="73" t="s">
        <v>478</v>
      </c>
      <c r="E159" s="14" t="s">
        <v>79</v>
      </c>
      <c r="F159" s="15">
        <v>319846</v>
      </c>
    </row>
    <row r="160" spans="2:6" ht="12.75">
      <c r="B160" s="63">
        <v>66819</v>
      </c>
      <c r="C160" s="73" t="s">
        <v>480</v>
      </c>
      <c r="E160" s="14" t="s">
        <v>481</v>
      </c>
      <c r="F160" s="15">
        <v>28981977</v>
      </c>
    </row>
    <row r="161" spans="2:6" ht="12.75">
      <c r="B161" s="63">
        <v>67209</v>
      </c>
      <c r="C161" s="73" t="s">
        <v>482</v>
      </c>
      <c r="E161" s="14" t="s">
        <v>277</v>
      </c>
      <c r="F161" s="15">
        <v>7429905</v>
      </c>
    </row>
    <row r="162" spans="2:6" ht="12.75">
      <c r="B162" s="63">
        <v>67458</v>
      </c>
      <c r="C162" s="73" t="s">
        <v>483</v>
      </c>
      <c r="E162" s="14" t="s">
        <v>280</v>
      </c>
      <c r="F162" s="15">
        <v>1344281</v>
      </c>
    </row>
    <row r="163" spans="2:6" ht="12.75">
      <c r="B163" s="63">
        <v>67561</v>
      </c>
      <c r="C163" s="73" t="s">
        <v>175</v>
      </c>
      <c r="E163" s="14" t="s">
        <v>484</v>
      </c>
      <c r="F163" s="15">
        <v>39831555</v>
      </c>
    </row>
    <row r="164" spans="2:6" ht="12.75">
      <c r="B164" s="63">
        <v>67630</v>
      </c>
      <c r="C164" s="73" t="s">
        <v>162</v>
      </c>
      <c r="E164" s="14" t="s">
        <v>485</v>
      </c>
      <c r="F164" s="15">
        <v>125848</v>
      </c>
    </row>
    <row r="165" spans="2:6" ht="12.75">
      <c r="B165" s="63">
        <v>67663</v>
      </c>
      <c r="C165" s="73" t="s">
        <v>109</v>
      </c>
      <c r="E165" s="14" t="s">
        <v>404</v>
      </c>
      <c r="F165" s="15">
        <v>54626</v>
      </c>
    </row>
    <row r="166" spans="2:6" ht="12.75">
      <c r="B166" s="63">
        <v>67721</v>
      </c>
      <c r="C166" s="73" t="s">
        <v>836</v>
      </c>
      <c r="E166" s="14" t="s">
        <v>832</v>
      </c>
      <c r="F166" s="15">
        <v>61825</v>
      </c>
    </row>
    <row r="167" spans="2:6" ht="12.75">
      <c r="B167" s="63">
        <v>68122</v>
      </c>
      <c r="C167" s="73" t="s">
        <v>130</v>
      </c>
      <c r="E167" s="14" t="s">
        <v>80</v>
      </c>
      <c r="F167" s="15">
        <v>7664417</v>
      </c>
    </row>
    <row r="168" spans="2:6" ht="12.75">
      <c r="B168" s="63">
        <v>68224</v>
      </c>
      <c r="C168" s="73" t="s">
        <v>488</v>
      </c>
      <c r="E168" s="14" t="s">
        <v>365</v>
      </c>
      <c r="F168" s="15">
        <v>6484522</v>
      </c>
    </row>
    <row r="169" spans="2:6" ht="12.75">
      <c r="B169" s="63">
        <v>68768</v>
      </c>
      <c r="C169" s="75" t="s">
        <v>490</v>
      </c>
      <c r="E169" s="14" t="s">
        <v>368</v>
      </c>
      <c r="F169" s="15">
        <v>7783202</v>
      </c>
    </row>
    <row r="170" spans="2:6" ht="12.75">
      <c r="B170" s="63">
        <v>70257</v>
      </c>
      <c r="C170" s="73" t="s">
        <v>491</v>
      </c>
      <c r="E170" s="14" t="s">
        <v>911</v>
      </c>
      <c r="F170" s="15">
        <v>12172735</v>
      </c>
    </row>
    <row r="171" spans="2:6" ht="12.75">
      <c r="B171" s="63">
        <v>71363</v>
      </c>
      <c r="C171" s="73" t="s">
        <v>493</v>
      </c>
      <c r="E171" s="14" t="s">
        <v>255</v>
      </c>
      <c r="F171" s="15">
        <v>1005</v>
      </c>
    </row>
    <row r="172" spans="2:6" ht="12.75">
      <c r="B172" s="63">
        <v>71432</v>
      </c>
      <c r="C172" s="73" t="s">
        <v>88</v>
      </c>
      <c r="E172" s="14" t="s">
        <v>257</v>
      </c>
      <c r="F172" s="15">
        <v>1010</v>
      </c>
    </row>
    <row r="173" spans="2:6" ht="12.75">
      <c r="B173" s="76">
        <v>71487</v>
      </c>
      <c r="C173" s="77" t="s">
        <v>869</v>
      </c>
      <c r="E173" s="14" t="s">
        <v>81</v>
      </c>
      <c r="F173" s="15">
        <v>62533</v>
      </c>
    </row>
    <row r="174" spans="2:6" ht="12.75">
      <c r="B174" s="63">
        <v>71556</v>
      </c>
      <c r="C174" s="73" t="s">
        <v>177</v>
      </c>
      <c r="E174" s="14" t="s">
        <v>876</v>
      </c>
      <c r="F174" s="15">
        <v>142041</v>
      </c>
    </row>
    <row r="175" spans="2:6" ht="12.75">
      <c r="B175" s="63">
        <v>71589</v>
      </c>
      <c r="C175" s="73" t="s">
        <v>495</v>
      </c>
      <c r="E175" s="14" t="s">
        <v>927</v>
      </c>
      <c r="F175" s="15">
        <v>77536675</v>
      </c>
    </row>
    <row r="176" spans="2:6" ht="12.75">
      <c r="B176" s="63">
        <v>72333</v>
      </c>
      <c r="C176" s="73" t="s">
        <v>497</v>
      </c>
      <c r="E176" s="14" t="s">
        <v>494</v>
      </c>
      <c r="F176" s="15">
        <v>120127</v>
      </c>
    </row>
    <row r="177" spans="2:6" ht="12.75">
      <c r="B177" s="63">
        <v>72435</v>
      </c>
      <c r="C177" s="73" t="s">
        <v>498</v>
      </c>
      <c r="E177" s="14" t="s">
        <v>282</v>
      </c>
      <c r="F177" s="15">
        <v>7440360</v>
      </c>
    </row>
    <row r="178" spans="2:6" ht="12.75">
      <c r="B178" s="63">
        <v>72548</v>
      </c>
      <c r="C178" s="75" t="s">
        <v>501</v>
      </c>
      <c r="E178" s="14" t="s">
        <v>284</v>
      </c>
      <c r="F178" s="15">
        <v>1309644</v>
      </c>
    </row>
    <row r="179" spans="2:6" ht="12.75">
      <c r="B179" s="63">
        <v>72559</v>
      </c>
      <c r="C179" s="75" t="s">
        <v>837</v>
      </c>
      <c r="E179" s="14" t="s">
        <v>499</v>
      </c>
      <c r="F179" s="15">
        <v>140578</v>
      </c>
    </row>
    <row r="180" spans="2:6" ht="12.75">
      <c r="B180" s="63">
        <v>72571</v>
      </c>
      <c r="C180" s="73" t="s">
        <v>503</v>
      </c>
      <c r="E180" s="14" t="s">
        <v>82</v>
      </c>
      <c r="F180" s="15">
        <v>7440382</v>
      </c>
    </row>
    <row r="181" spans="2:6" ht="12.75">
      <c r="B181" s="63">
        <v>74828</v>
      </c>
      <c r="C181" s="73" t="s">
        <v>504</v>
      </c>
      <c r="E181" s="14" t="s">
        <v>896</v>
      </c>
      <c r="F181" s="15">
        <v>7778394</v>
      </c>
    </row>
    <row r="182" spans="2:6" ht="12.75">
      <c r="B182" s="63">
        <v>74839</v>
      </c>
      <c r="C182" s="73" t="s">
        <v>176</v>
      </c>
      <c r="E182" s="14" t="s">
        <v>83</v>
      </c>
      <c r="F182" s="15">
        <v>1016</v>
      </c>
    </row>
    <row r="183" spans="2:6" ht="12.75">
      <c r="B183" s="63">
        <v>74851</v>
      </c>
      <c r="C183" s="73" t="s">
        <v>449</v>
      </c>
      <c r="E183" s="14" t="s">
        <v>259</v>
      </c>
      <c r="F183" s="15">
        <v>1017</v>
      </c>
    </row>
    <row r="184" spans="2:6" ht="12.75">
      <c r="B184" s="63">
        <v>74873</v>
      </c>
      <c r="C184" s="73" t="s">
        <v>492</v>
      </c>
      <c r="E184" s="14" t="s">
        <v>885</v>
      </c>
      <c r="F184" s="15">
        <v>1303282</v>
      </c>
    </row>
    <row r="185" spans="2:6" ht="12.75">
      <c r="B185" s="63">
        <v>74884</v>
      </c>
      <c r="C185" s="73" t="s">
        <v>496</v>
      </c>
      <c r="E185" s="14" t="s">
        <v>892</v>
      </c>
      <c r="F185" s="15">
        <v>1327533</v>
      </c>
    </row>
    <row r="186" spans="2:6" ht="12.75">
      <c r="B186" s="63">
        <v>74908</v>
      </c>
      <c r="C186" s="73" t="s">
        <v>870</v>
      </c>
      <c r="E186" s="14" t="s">
        <v>84</v>
      </c>
      <c r="F186" s="15">
        <v>7784421</v>
      </c>
    </row>
    <row r="187" spans="2:6" ht="12.75">
      <c r="B187" s="63">
        <v>74953</v>
      </c>
      <c r="C187" s="73" t="s">
        <v>505</v>
      </c>
      <c r="E187" s="14" t="s">
        <v>85</v>
      </c>
      <c r="F187" s="15">
        <v>1332214</v>
      </c>
    </row>
    <row r="188" spans="2:6" ht="12.75">
      <c r="B188" s="63">
        <v>75003</v>
      </c>
      <c r="C188" s="73" t="s">
        <v>838</v>
      </c>
      <c r="E188" s="14" t="s">
        <v>382</v>
      </c>
      <c r="F188" s="15">
        <v>50782</v>
      </c>
    </row>
    <row r="189" spans="2:6" ht="12.75">
      <c r="B189" s="63">
        <v>75014</v>
      </c>
      <c r="C189" s="73" t="s">
        <v>247</v>
      </c>
      <c r="E189" s="14" t="s">
        <v>506</v>
      </c>
      <c r="F189" s="15">
        <v>492808</v>
      </c>
    </row>
    <row r="190" spans="2:6" ht="12.75">
      <c r="B190" s="63">
        <v>75025</v>
      </c>
      <c r="C190" s="73" t="s">
        <v>510</v>
      </c>
      <c r="E190" s="14" t="s">
        <v>507</v>
      </c>
      <c r="F190" s="15">
        <v>115026</v>
      </c>
    </row>
    <row r="191" spans="2:6" ht="12.75">
      <c r="B191" s="63">
        <v>75058</v>
      </c>
      <c r="C191" s="73" t="s">
        <v>456</v>
      </c>
      <c r="E191" s="14" t="s">
        <v>508</v>
      </c>
      <c r="F191" s="15">
        <v>446866</v>
      </c>
    </row>
    <row r="192" spans="2:6" ht="12.75">
      <c r="B192" s="63">
        <v>75070</v>
      </c>
      <c r="C192" s="73" t="s">
        <v>72</v>
      </c>
      <c r="E192" s="14" t="s">
        <v>509</v>
      </c>
      <c r="F192" s="15">
        <v>103333</v>
      </c>
    </row>
    <row r="193" spans="2:6" ht="12.75">
      <c r="B193" s="63">
        <v>75092</v>
      </c>
      <c r="C193" s="73" t="s">
        <v>181</v>
      </c>
      <c r="E193" s="14" t="s">
        <v>291</v>
      </c>
      <c r="F193" s="15">
        <v>7440393</v>
      </c>
    </row>
    <row r="194" spans="2:6" ht="12.75">
      <c r="B194" s="63">
        <v>75150</v>
      </c>
      <c r="C194" s="73" t="s">
        <v>102</v>
      </c>
      <c r="E194" s="14" t="s">
        <v>86</v>
      </c>
      <c r="F194" s="15">
        <v>10294403</v>
      </c>
    </row>
    <row r="195" spans="2:6" ht="12.75">
      <c r="B195" s="63">
        <v>75218</v>
      </c>
      <c r="C195" s="73" t="s">
        <v>146</v>
      </c>
      <c r="E195" s="14" t="s">
        <v>87</v>
      </c>
      <c r="F195" s="15">
        <v>56553</v>
      </c>
    </row>
    <row r="196" spans="2:6" ht="12.75">
      <c r="B196" s="63">
        <v>75252</v>
      </c>
      <c r="C196" s="73" t="s">
        <v>513</v>
      </c>
      <c r="E196" s="14" t="s">
        <v>374</v>
      </c>
      <c r="F196" s="15">
        <v>98873</v>
      </c>
    </row>
    <row r="197" spans="2:6" ht="12.75">
      <c r="B197" s="63">
        <v>75274</v>
      </c>
      <c r="C197" s="73" t="s">
        <v>514</v>
      </c>
      <c r="E197" s="14" t="s">
        <v>377</v>
      </c>
      <c r="F197" s="15">
        <v>55210</v>
      </c>
    </row>
    <row r="198" spans="2:6" ht="12.75">
      <c r="B198" s="63">
        <v>75343</v>
      </c>
      <c r="C198" s="73" t="s">
        <v>16</v>
      </c>
      <c r="E198" s="14" t="s">
        <v>88</v>
      </c>
      <c r="F198" s="15">
        <v>71432</v>
      </c>
    </row>
    <row r="199" spans="2:6" ht="12.75">
      <c r="B199" s="63">
        <v>75354</v>
      </c>
      <c r="C199" s="73" t="s">
        <v>248</v>
      </c>
      <c r="E199" s="14" t="s">
        <v>89</v>
      </c>
      <c r="F199" s="15">
        <v>92875</v>
      </c>
    </row>
    <row r="200" spans="2:6" ht="12.75">
      <c r="B200" s="65">
        <v>75376</v>
      </c>
      <c r="C200" s="73" t="s">
        <v>820</v>
      </c>
      <c r="E200" s="14" t="s">
        <v>90</v>
      </c>
      <c r="F200" s="15">
        <v>1020</v>
      </c>
    </row>
    <row r="201" spans="2:6" ht="12.75">
      <c r="B201" s="63">
        <v>75434</v>
      </c>
      <c r="C201" s="75" t="s">
        <v>517</v>
      </c>
      <c r="E201" s="14" t="s">
        <v>91</v>
      </c>
      <c r="F201" s="15">
        <v>50328</v>
      </c>
    </row>
    <row r="202" spans="2:6" ht="12.75">
      <c r="B202" s="63">
        <v>75445</v>
      </c>
      <c r="C202" s="73" t="s">
        <v>217</v>
      </c>
      <c r="E202" s="14" t="s">
        <v>92</v>
      </c>
      <c r="F202" s="15">
        <v>205992</v>
      </c>
    </row>
    <row r="203" spans="2:6" ht="12.75">
      <c r="B203" s="63">
        <v>75456</v>
      </c>
      <c r="C203" s="75" t="s">
        <v>518</v>
      </c>
      <c r="E203" s="14" t="s">
        <v>387</v>
      </c>
      <c r="F203" s="15">
        <v>192972</v>
      </c>
    </row>
    <row r="204" spans="2:6" ht="12.75">
      <c r="B204" s="63">
        <v>75467</v>
      </c>
      <c r="C204" s="75" t="s">
        <v>520</v>
      </c>
      <c r="E204" s="14" t="s">
        <v>390</v>
      </c>
      <c r="F204" s="15">
        <v>191242</v>
      </c>
    </row>
    <row r="205" spans="2:6" ht="12.75">
      <c r="B205" s="63">
        <v>75558</v>
      </c>
      <c r="C205" s="73" t="s">
        <v>373</v>
      </c>
      <c r="E205" s="14" t="s">
        <v>93</v>
      </c>
      <c r="F205" s="15">
        <v>205823</v>
      </c>
    </row>
    <row r="206" spans="2:6" ht="12.75">
      <c r="B206" s="63">
        <v>75569</v>
      </c>
      <c r="C206" s="73" t="s">
        <v>225</v>
      </c>
      <c r="E206" s="14" t="s">
        <v>94</v>
      </c>
      <c r="F206" s="15">
        <v>207089</v>
      </c>
    </row>
    <row r="207" spans="2:6" ht="12.75">
      <c r="B207" s="63">
        <v>75650</v>
      </c>
      <c r="C207" s="73" t="s">
        <v>523</v>
      </c>
      <c r="E207" s="14" t="s">
        <v>519</v>
      </c>
      <c r="F207" s="15">
        <v>271896</v>
      </c>
    </row>
    <row r="208" spans="2:6" ht="12.75">
      <c r="B208" s="63">
        <v>75694</v>
      </c>
      <c r="C208" s="73" t="s">
        <v>525</v>
      </c>
      <c r="E208" s="14" t="s">
        <v>521</v>
      </c>
      <c r="F208" s="15">
        <v>98077</v>
      </c>
    </row>
    <row r="209" spans="2:6" ht="12.75">
      <c r="B209" s="63">
        <v>75718</v>
      </c>
      <c r="C209" s="73" t="s">
        <v>526</v>
      </c>
      <c r="E209" s="14" t="s">
        <v>522</v>
      </c>
      <c r="F209" s="15">
        <v>98884</v>
      </c>
    </row>
    <row r="210" spans="2:6" ht="12.75">
      <c r="B210" s="63">
        <v>75730</v>
      </c>
      <c r="C210" s="73" t="s">
        <v>528</v>
      </c>
      <c r="E210" s="14" t="s">
        <v>393</v>
      </c>
      <c r="F210" s="15">
        <v>94360</v>
      </c>
    </row>
    <row r="211" spans="2:6" ht="12.75">
      <c r="B211" s="63">
        <v>75865</v>
      </c>
      <c r="C211" s="73" t="s">
        <v>376</v>
      </c>
      <c r="E211" s="14" t="s">
        <v>524</v>
      </c>
      <c r="F211" s="15">
        <v>5411223</v>
      </c>
    </row>
    <row r="212" spans="2:6" ht="12.75">
      <c r="B212" s="63">
        <v>76062</v>
      </c>
      <c r="C212" s="73" t="s">
        <v>110</v>
      </c>
      <c r="E212" s="14" t="s">
        <v>95</v>
      </c>
      <c r="F212" s="15">
        <v>100447</v>
      </c>
    </row>
    <row r="213" spans="2:6" ht="25.5">
      <c r="B213" s="63">
        <v>76131</v>
      </c>
      <c r="C213" s="75" t="s">
        <v>531</v>
      </c>
      <c r="E213" s="14" t="s">
        <v>527</v>
      </c>
      <c r="F213" s="15">
        <v>1694093</v>
      </c>
    </row>
    <row r="214" spans="2:6" ht="12.75">
      <c r="B214" s="63">
        <v>76437</v>
      </c>
      <c r="C214" s="73" t="s">
        <v>532</v>
      </c>
      <c r="E214" s="14" t="s">
        <v>96</v>
      </c>
      <c r="F214" s="15">
        <v>7440417</v>
      </c>
    </row>
    <row r="215" spans="2:6" ht="12.75">
      <c r="B215" s="63">
        <v>76448</v>
      </c>
      <c r="C215" s="73" t="s">
        <v>839</v>
      </c>
      <c r="E215" s="14" t="s">
        <v>886</v>
      </c>
      <c r="F215" s="15">
        <v>1304569</v>
      </c>
    </row>
    <row r="216" spans="2:6" ht="12.75">
      <c r="B216" s="63">
        <v>77474</v>
      </c>
      <c r="C216" s="75" t="s">
        <v>534</v>
      </c>
      <c r="E216" s="14" t="s">
        <v>913</v>
      </c>
      <c r="F216" s="15">
        <v>13510491</v>
      </c>
    </row>
    <row r="217" spans="2:6" ht="12.75">
      <c r="B217" s="63">
        <v>77781</v>
      </c>
      <c r="C217" s="73" t="s">
        <v>536</v>
      </c>
      <c r="E217" s="14" t="s">
        <v>900</v>
      </c>
      <c r="F217" s="15">
        <v>7787566</v>
      </c>
    </row>
    <row r="218" spans="2:6" ht="12.75">
      <c r="B218" s="63">
        <v>78308</v>
      </c>
      <c r="C218" s="73" t="s">
        <v>537</v>
      </c>
      <c r="E218" s="14" t="s">
        <v>529</v>
      </c>
      <c r="F218" s="15">
        <v>3068880</v>
      </c>
    </row>
    <row r="219" spans="2:6" ht="12.75">
      <c r="B219" s="63">
        <v>78400</v>
      </c>
      <c r="C219" s="73" t="s">
        <v>539</v>
      </c>
      <c r="E219" s="14" t="s">
        <v>97</v>
      </c>
      <c r="F219" s="15">
        <v>319857</v>
      </c>
    </row>
    <row r="220" spans="2:6" ht="12.75">
      <c r="B220" s="63">
        <v>78591</v>
      </c>
      <c r="C220" s="73" t="s">
        <v>161</v>
      </c>
      <c r="E220" s="14" t="s">
        <v>830</v>
      </c>
      <c r="F220" s="15">
        <v>57578</v>
      </c>
    </row>
    <row r="221" spans="2:6" ht="12.75">
      <c r="B221" s="63">
        <v>78795</v>
      </c>
      <c r="C221" s="75" t="s">
        <v>541</v>
      </c>
      <c r="E221" s="14" t="s">
        <v>260</v>
      </c>
      <c r="F221" s="15">
        <v>1025</v>
      </c>
    </row>
    <row r="222" spans="2:6" ht="12.75">
      <c r="B222" s="63">
        <v>78842</v>
      </c>
      <c r="C222" s="73" t="s">
        <v>486</v>
      </c>
      <c r="E222" s="14" t="s">
        <v>533</v>
      </c>
      <c r="F222" s="15">
        <v>92524</v>
      </c>
    </row>
    <row r="223" spans="2:6" ht="12.75">
      <c r="B223" s="63">
        <v>78875</v>
      </c>
      <c r="C223" s="73" t="s">
        <v>840</v>
      </c>
      <c r="E223" s="14" t="s">
        <v>535</v>
      </c>
      <c r="F223" s="15">
        <v>108601</v>
      </c>
    </row>
    <row r="224" spans="2:6" ht="12.75">
      <c r="B224" s="63">
        <v>78886</v>
      </c>
      <c r="C224" s="73" t="s">
        <v>336</v>
      </c>
      <c r="E224" s="14" t="s">
        <v>98</v>
      </c>
      <c r="F224" s="15">
        <v>111444</v>
      </c>
    </row>
    <row r="225" spans="2:6" ht="12.75">
      <c r="B225" s="63">
        <v>78922</v>
      </c>
      <c r="C225" s="73" t="s">
        <v>516</v>
      </c>
      <c r="E225" s="14" t="s">
        <v>538</v>
      </c>
      <c r="F225" s="15">
        <v>103231</v>
      </c>
    </row>
    <row r="226" spans="2:6" ht="12.75">
      <c r="B226" s="63">
        <v>78933</v>
      </c>
      <c r="C226" s="73" t="s">
        <v>178</v>
      </c>
      <c r="E226" s="14" t="s">
        <v>99</v>
      </c>
      <c r="F226" s="15">
        <v>542881</v>
      </c>
    </row>
    <row r="227" spans="2:6" ht="12.75">
      <c r="B227" s="63">
        <v>79005</v>
      </c>
      <c r="C227" s="73" t="s">
        <v>15</v>
      </c>
      <c r="E227" s="14" t="s">
        <v>540</v>
      </c>
      <c r="F227" s="15">
        <v>154938</v>
      </c>
    </row>
    <row r="228" spans="2:6" ht="12.75">
      <c r="B228" s="63">
        <v>79016</v>
      </c>
      <c r="C228" s="73" t="s">
        <v>242</v>
      </c>
      <c r="E228" s="14" t="s">
        <v>262</v>
      </c>
      <c r="F228" s="15">
        <v>1030</v>
      </c>
    </row>
    <row r="229" spans="2:6" ht="12.75">
      <c r="B229" s="63">
        <v>79061</v>
      </c>
      <c r="C229" s="73" t="s">
        <v>75</v>
      </c>
      <c r="E229" s="14" t="s">
        <v>873</v>
      </c>
      <c r="F229" s="15">
        <v>108190</v>
      </c>
    </row>
    <row r="230" spans="2:6" ht="12.75">
      <c r="B230" s="63">
        <v>79107</v>
      </c>
      <c r="C230" s="73" t="s">
        <v>76</v>
      </c>
      <c r="E230" s="14" t="s">
        <v>263</v>
      </c>
      <c r="F230" s="15">
        <v>1035</v>
      </c>
    </row>
    <row r="231" spans="2:6" ht="12.75">
      <c r="B231" s="63">
        <v>79118</v>
      </c>
      <c r="C231" s="73" t="s">
        <v>547</v>
      </c>
      <c r="E231" s="14" t="s">
        <v>917</v>
      </c>
      <c r="F231" s="15">
        <v>15541454</v>
      </c>
    </row>
    <row r="232" spans="2:6" ht="12.75">
      <c r="B232" s="63">
        <v>79210</v>
      </c>
      <c r="C232" s="73" t="s">
        <v>549</v>
      </c>
      <c r="E232" s="14" t="s">
        <v>397</v>
      </c>
      <c r="F232" s="15">
        <v>7726956</v>
      </c>
    </row>
    <row r="233" spans="2:6" ht="12.75">
      <c r="B233" s="63">
        <v>79345</v>
      </c>
      <c r="C233" s="73" t="s">
        <v>14</v>
      </c>
      <c r="E233" s="14" t="s">
        <v>542</v>
      </c>
      <c r="F233" s="15">
        <v>7789302</v>
      </c>
    </row>
    <row r="234" spans="2:6" ht="12.75">
      <c r="B234" s="63">
        <v>79447</v>
      </c>
      <c r="C234" s="73" t="s">
        <v>841</v>
      </c>
      <c r="E234" s="14" t="s">
        <v>514</v>
      </c>
      <c r="F234" s="15">
        <v>75274</v>
      </c>
    </row>
    <row r="235" spans="2:6" ht="12.75">
      <c r="B235" s="63">
        <v>79469</v>
      </c>
      <c r="C235" s="73" t="s">
        <v>385</v>
      </c>
      <c r="E235" s="14" t="s">
        <v>513</v>
      </c>
      <c r="F235" s="15">
        <v>75252</v>
      </c>
    </row>
    <row r="236" spans="2:6" ht="12.75">
      <c r="B236" s="63">
        <v>79572</v>
      </c>
      <c r="C236" s="73" t="s">
        <v>555</v>
      </c>
      <c r="E236" s="14" t="s">
        <v>543</v>
      </c>
      <c r="F236" s="15">
        <v>1689845</v>
      </c>
    </row>
    <row r="237" spans="2:6" ht="12.75">
      <c r="B237" s="63">
        <v>80057</v>
      </c>
      <c r="C237" s="75" t="s">
        <v>412</v>
      </c>
      <c r="E237" s="14" t="s">
        <v>544</v>
      </c>
      <c r="F237" s="15">
        <v>141322</v>
      </c>
    </row>
    <row r="238" spans="2:6" ht="12.75">
      <c r="B238" s="63">
        <v>80159</v>
      </c>
      <c r="C238" s="73" t="s">
        <v>557</v>
      </c>
      <c r="E238" s="14" t="s">
        <v>400</v>
      </c>
      <c r="F238" s="15">
        <v>85687</v>
      </c>
    </row>
    <row r="239" spans="2:6" ht="12.75">
      <c r="B239" s="63">
        <v>80626</v>
      </c>
      <c r="C239" s="73" t="s">
        <v>502</v>
      </c>
      <c r="E239" s="14" t="s">
        <v>545</v>
      </c>
      <c r="F239" s="15">
        <v>25013165</v>
      </c>
    </row>
    <row r="240" spans="2:6" ht="12.75">
      <c r="B240" s="63">
        <v>81072</v>
      </c>
      <c r="C240" s="73" t="s">
        <v>561</v>
      </c>
      <c r="E240" s="14" t="s">
        <v>546</v>
      </c>
      <c r="F240" s="15">
        <v>123728</v>
      </c>
    </row>
    <row r="241" spans="2:6" ht="12.75">
      <c r="B241" s="63">
        <v>81812</v>
      </c>
      <c r="C241" s="73" t="s">
        <v>563</v>
      </c>
      <c r="E241" s="14" t="s">
        <v>548</v>
      </c>
      <c r="F241" s="15">
        <v>4680788</v>
      </c>
    </row>
    <row r="242" spans="2:6" ht="12.75">
      <c r="B242" s="63">
        <v>81889</v>
      </c>
      <c r="C242" s="73" t="s">
        <v>565</v>
      </c>
      <c r="E242" s="14" t="s">
        <v>550</v>
      </c>
      <c r="F242" s="15">
        <v>569642</v>
      </c>
    </row>
    <row r="243" spans="2:6" ht="12.75">
      <c r="B243" s="63">
        <v>82280</v>
      </c>
      <c r="C243" s="75" t="s">
        <v>311</v>
      </c>
      <c r="E243" s="14" t="s">
        <v>551</v>
      </c>
      <c r="F243" s="15">
        <v>989388</v>
      </c>
    </row>
    <row r="244" spans="2:6" ht="12.75">
      <c r="B244" s="63">
        <v>82688</v>
      </c>
      <c r="C244" s="73" t="s">
        <v>568</v>
      </c>
      <c r="E244" s="14" t="s">
        <v>553</v>
      </c>
      <c r="F244" s="15">
        <v>569619</v>
      </c>
    </row>
    <row r="245" spans="2:6" ht="12.75">
      <c r="B245" s="63">
        <v>83329</v>
      </c>
      <c r="C245" s="73" t="s">
        <v>446</v>
      </c>
      <c r="E245" s="14" t="s">
        <v>554</v>
      </c>
      <c r="F245" s="15">
        <v>2832408</v>
      </c>
    </row>
    <row r="246" spans="2:6" ht="12.75">
      <c r="B246" s="63">
        <v>84173</v>
      </c>
      <c r="C246" s="73" t="s">
        <v>570</v>
      </c>
      <c r="E246" s="14" t="s">
        <v>925</v>
      </c>
      <c r="F246" s="15">
        <v>28407376</v>
      </c>
    </row>
    <row r="247" spans="2:6" ht="12.75">
      <c r="B247" s="63">
        <v>84662</v>
      </c>
      <c r="C247" s="73" t="s">
        <v>433</v>
      </c>
      <c r="E247" s="14" t="s">
        <v>100</v>
      </c>
      <c r="F247" s="15">
        <v>7440439</v>
      </c>
    </row>
    <row r="248" spans="2:6" ht="12.75">
      <c r="B248" s="63">
        <v>84742</v>
      </c>
      <c r="C248" s="73" t="s">
        <v>571</v>
      </c>
      <c r="E248" s="14" t="s">
        <v>903</v>
      </c>
      <c r="F248" s="62">
        <v>10108642</v>
      </c>
    </row>
    <row r="249" spans="2:6" ht="12.75">
      <c r="B249" s="63">
        <v>85018</v>
      </c>
      <c r="C249" s="73" t="s">
        <v>572</v>
      </c>
      <c r="E249" s="14" t="s">
        <v>875</v>
      </c>
      <c r="F249" s="15">
        <v>141004</v>
      </c>
    </row>
    <row r="250" spans="2:6" ht="12.75">
      <c r="B250" s="63">
        <v>85101</v>
      </c>
      <c r="C250" s="73" t="s">
        <v>574</v>
      </c>
      <c r="E250" s="14" t="s">
        <v>897</v>
      </c>
      <c r="F250" s="15">
        <v>7778441</v>
      </c>
    </row>
    <row r="251" spans="2:6" ht="12.75">
      <c r="B251" s="63">
        <v>85449</v>
      </c>
      <c r="C251" s="73" t="s">
        <v>220</v>
      </c>
      <c r="E251" s="14" t="s">
        <v>101</v>
      </c>
      <c r="F251" s="15">
        <v>13765190</v>
      </c>
    </row>
    <row r="252" spans="2:6" ht="12.75">
      <c r="B252" s="63">
        <v>85687</v>
      </c>
      <c r="C252" s="73" t="s">
        <v>400</v>
      </c>
      <c r="E252" s="14" t="s">
        <v>558</v>
      </c>
      <c r="F252" s="15">
        <v>156627</v>
      </c>
    </row>
    <row r="253" spans="2:6" ht="12.75">
      <c r="B253" s="63">
        <v>86306</v>
      </c>
      <c r="C253" s="73" t="s">
        <v>200</v>
      </c>
      <c r="E253" s="14" t="s">
        <v>880</v>
      </c>
      <c r="F253" s="15">
        <v>592018</v>
      </c>
    </row>
    <row r="254" spans="2:6" ht="12.75">
      <c r="B254" s="63">
        <v>86737</v>
      </c>
      <c r="C254" s="73" t="s">
        <v>468</v>
      </c>
      <c r="E254" s="14" t="s">
        <v>249</v>
      </c>
      <c r="F254" s="15">
        <v>105602</v>
      </c>
    </row>
    <row r="255" spans="2:6" ht="12.75">
      <c r="B255" s="63">
        <v>87296</v>
      </c>
      <c r="C255" s="73" t="s">
        <v>578</v>
      </c>
      <c r="E255" s="14" t="s">
        <v>856</v>
      </c>
      <c r="F255" s="15">
        <v>2425061</v>
      </c>
    </row>
    <row r="256" spans="2:6" ht="12.75">
      <c r="B256" s="63">
        <v>87627</v>
      </c>
      <c r="C256" s="73" t="s">
        <v>357</v>
      </c>
      <c r="E256" s="14" t="s">
        <v>848</v>
      </c>
      <c r="F256" s="15">
        <v>133062</v>
      </c>
    </row>
    <row r="257" spans="2:6" ht="12.75">
      <c r="B257" s="63">
        <v>87683</v>
      </c>
      <c r="C257" s="73" t="s">
        <v>581</v>
      </c>
      <c r="E257" s="14" t="s">
        <v>469</v>
      </c>
      <c r="F257" s="15">
        <v>63252</v>
      </c>
    </row>
    <row r="258" spans="2:6" ht="12.75">
      <c r="B258" s="63">
        <v>87865</v>
      </c>
      <c r="C258" s="73" t="s">
        <v>214</v>
      </c>
      <c r="E258" s="14" t="s">
        <v>264</v>
      </c>
      <c r="F258" s="15">
        <v>1050</v>
      </c>
    </row>
    <row r="259" spans="2:6" ht="12.75">
      <c r="B259" s="63">
        <v>88062</v>
      </c>
      <c r="C259" s="80" t="s">
        <v>50</v>
      </c>
      <c r="E259" s="14" t="s">
        <v>102</v>
      </c>
      <c r="F259" s="15">
        <v>75150</v>
      </c>
    </row>
    <row r="260" spans="2:6" ht="12.75">
      <c r="B260" s="63">
        <v>88101</v>
      </c>
      <c r="C260" s="73" t="s">
        <v>583</v>
      </c>
      <c r="E260" s="14" t="s">
        <v>103</v>
      </c>
      <c r="F260" s="15">
        <v>630080</v>
      </c>
    </row>
    <row r="261" spans="2:6" ht="12.75">
      <c r="B261" s="63">
        <v>88755</v>
      </c>
      <c r="C261" s="73" t="s">
        <v>383</v>
      </c>
      <c r="E261" s="14" t="s">
        <v>351</v>
      </c>
      <c r="F261" s="15">
        <v>42101</v>
      </c>
    </row>
    <row r="262" spans="2:6" ht="12.75">
      <c r="B262" s="63">
        <v>88857</v>
      </c>
      <c r="C262" s="73" t="s">
        <v>586</v>
      </c>
      <c r="E262" s="14" t="s">
        <v>104</v>
      </c>
      <c r="F262" s="15">
        <v>56235</v>
      </c>
    </row>
    <row r="263" spans="2:6" ht="12.75">
      <c r="B263" s="63">
        <v>88891</v>
      </c>
      <c r="C263" s="73" t="s">
        <v>588</v>
      </c>
      <c r="E263" s="14" t="s">
        <v>528</v>
      </c>
      <c r="F263" s="15">
        <v>75730</v>
      </c>
    </row>
    <row r="264" spans="2:6" ht="12.75">
      <c r="B264" s="63">
        <v>90040</v>
      </c>
      <c r="C264" s="73" t="s">
        <v>842</v>
      </c>
      <c r="E264" s="14" t="s">
        <v>573</v>
      </c>
      <c r="F264" s="15">
        <v>463581</v>
      </c>
    </row>
    <row r="265" spans="2:6" ht="12.75">
      <c r="B265" s="63">
        <v>90437</v>
      </c>
      <c r="C265" s="73" t="s">
        <v>386</v>
      </c>
      <c r="E265" s="14" t="s">
        <v>575</v>
      </c>
      <c r="F265" s="15">
        <v>41575944</v>
      </c>
    </row>
    <row r="266" spans="2:6" ht="12.75">
      <c r="B266" s="63">
        <v>90948</v>
      </c>
      <c r="C266" s="73" t="s">
        <v>183</v>
      </c>
      <c r="E266" s="14" t="s">
        <v>265</v>
      </c>
      <c r="F266" s="15">
        <v>1055</v>
      </c>
    </row>
    <row r="267" spans="2:6" ht="12.75">
      <c r="B267" s="63">
        <v>91087</v>
      </c>
      <c r="C267" s="73" t="s">
        <v>241</v>
      </c>
      <c r="E267" s="14" t="s">
        <v>576</v>
      </c>
      <c r="F267" s="15">
        <v>120809</v>
      </c>
    </row>
    <row r="268" spans="2:6" ht="12.75">
      <c r="B268" s="63">
        <v>91203</v>
      </c>
      <c r="C268" s="73" t="s">
        <v>185</v>
      </c>
      <c r="E268" s="14" t="s">
        <v>266</v>
      </c>
      <c r="F268" s="15">
        <v>1056</v>
      </c>
    </row>
    <row r="269" spans="2:6" ht="12.75">
      <c r="B269" s="63">
        <v>91225</v>
      </c>
      <c r="C269" s="73" t="s">
        <v>589</v>
      </c>
      <c r="E269" s="14" t="s">
        <v>577</v>
      </c>
      <c r="F269" s="15">
        <v>474259</v>
      </c>
    </row>
    <row r="270" spans="2:6" ht="12.75">
      <c r="B270" s="63">
        <v>91576</v>
      </c>
      <c r="C270" s="73" t="s">
        <v>370</v>
      </c>
      <c r="E270" s="14" t="s">
        <v>579</v>
      </c>
      <c r="F270" s="15">
        <v>133904</v>
      </c>
    </row>
    <row r="271" spans="2:6" ht="12.75">
      <c r="B271" s="63">
        <v>91598</v>
      </c>
      <c r="C271" s="73" t="s">
        <v>380</v>
      </c>
      <c r="E271" s="14" t="s">
        <v>580</v>
      </c>
      <c r="F271" s="15">
        <v>305033</v>
      </c>
    </row>
    <row r="272" spans="2:6" ht="12.75">
      <c r="B272" s="63">
        <v>91941</v>
      </c>
      <c r="C272" s="80" t="s">
        <v>59</v>
      </c>
      <c r="E272" s="14" t="s">
        <v>422</v>
      </c>
      <c r="F272" s="15">
        <v>56757</v>
      </c>
    </row>
    <row r="273" spans="2:6" ht="12.75">
      <c r="B273" s="63">
        <v>92524</v>
      </c>
      <c r="C273" s="73" t="s">
        <v>533</v>
      </c>
      <c r="E273" s="14" t="s">
        <v>582</v>
      </c>
      <c r="F273" s="15">
        <v>1620219</v>
      </c>
    </row>
    <row r="274" spans="2:6" ht="12.75">
      <c r="B274" s="63">
        <v>92671</v>
      </c>
      <c r="C274" s="73" t="s">
        <v>843</v>
      </c>
      <c r="E274" s="14" t="s">
        <v>831</v>
      </c>
      <c r="F274" s="15">
        <v>57749</v>
      </c>
    </row>
    <row r="275" spans="2:6" ht="12.75">
      <c r="B275" s="63">
        <v>92875</v>
      </c>
      <c r="C275" s="73" t="s">
        <v>89</v>
      </c>
      <c r="E275" s="14" t="s">
        <v>584</v>
      </c>
      <c r="F275" s="15">
        <v>143500</v>
      </c>
    </row>
    <row r="276" spans="2:6" ht="12.75">
      <c r="B276" s="63">
        <v>92933</v>
      </c>
      <c r="C276" s="73" t="s">
        <v>423</v>
      </c>
      <c r="E276" s="14" t="s">
        <v>585</v>
      </c>
      <c r="F276" s="15">
        <v>6164983</v>
      </c>
    </row>
    <row r="277" spans="2:6" ht="12.75">
      <c r="B277" s="63">
        <v>94360</v>
      </c>
      <c r="C277" s="73" t="s">
        <v>393</v>
      </c>
      <c r="E277" s="14" t="s">
        <v>587</v>
      </c>
      <c r="F277" s="15">
        <v>115286</v>
      </c>
    </row>
    <row r="278" spans="2:6" ht="12.75">
      <c r="B278" s="63">
        <v>94586</v>
      </c>
      <c r="C278" s="73" t="s">
        <v>591</v>
      </c>
      <c r="E278" s="14" t="s">
        <v>531</v>
      </c>
      <c r="F278" s="15">
        <v>76131</v>
      </c>
    </row>
    <row r="279" spans="2:6" ht="12.75">
      <c r="B279" s="63">
        <v>94597</v>
      </c>
      <c r="C279" s="73" t="s">
        <v>593</v>
      </c>
      <c r="E279" s="14" t="s">
        <v>105</v>
      </c>
      <c r="F279" s="15">
        <v>108171262</v>
      </c>
    </row>
    <row r="280" spans="2:6" ht="12.75">
      <c r="B280" s="63">
        <v>94757</v>
      </c>
      <c r="C280" s="75" t="s">
        <v>595</v>
      </c>
      <c r="E280" s="14" t="s">
        <v>106</v>
      </c>
      <c r="F280" s="15">
        <v>7782505</v>
      </c>
    </row>
    <row r="281" spans="2:6" ht="12.75">
      <c r="B281" s="63">
        <v>94780</v>
      </c>
      <c r="C281" s="73" t="s">
        <v>596</v>
      </c>
      <c r="E281" s="14" t="s">
        <v>107</v>
      </c>
      <c r="F281" s="15">
        <v>10049044</v>
      </c>
    </row>
    <row r="282" spans="2:6" ht="12.75">
      <c r="B282" s="63">
        <v>95067</v>
      </c>
      <c r="C282" s="73" t="s">
        <v>597</v>
      </c>
      <c r="E282" s="14" t="s">
        <v>547</v>
      </c>
      <c r="F282" s="15">
        <v>79118</v>
      </c>
    </row>
    <row r="283" spans="2:6" ht="12.75">
      <c r="B283" s="63">
        <v>95476</v>
      </c>
      <c r="C283" s="73" t="s">
        <v>207</v>
      </c>
      <c r="E283" s="14" t="s">
        <v>108</v>
      </c>
      <c r="F283" s="15">
        <v>108907</v>
      </c>
    </row>
    <row r="284" spans="2:6" ht="12.75">
      <c r="B284" s="63">
        <v>95487</v>
      </c>
      <c r="C284" s="73" t="s">
        <v>205</v>
      </c>
      <c r="E284" s="14" t="s">
        <v>267</v>
      </c>
      <c r="F284" s="15">
        <v>1058</v>
      </c>
    </row>
    <row r="285" spans="2:6" ht="12.75">
      <c r="B285" s="63">
        <v>95501</v>
      </c>
      <c r="C285" s="73" t="s">
        <v>285</v>
      </c>
      <c r="E285" s="14" t="s">
        <v>851</v>
      </c>
      <c r="F285" s="15">
        <v>510156</v>
      </c>
    </row>
    <row r="286" spans="2:6" ht="12.75">
      <c r="B286" s="63">
        <v>95534</v>
      </c>
      <c r="C286" s="73" t="s">
        <v>844</v>
      </c>
      <c r="E286" s="14" t="s">
        <v>590</v>
      </c>
      <c r="F286" s="15">
        <v>124481</v>
      </c>
    </row>
    <row r="287" spans="2:6" ht="12.75">
      <c r="B287" s="63">
        <v>95578</v>
      </c>
      <c r="C287" s="73" t="s">
        <v>871</v>
      </c>
      <c r="E287" s="14" t="s">
        <v>518</v>
      </c>
      <c r="F287" s="15">
        <v>75456</v>
      </c>
    </row>
    <row r="288" spans="2:6" ht="12.75">
      <c r="B288" s="63">
        <v>95636</v>
      </c>
      <c r="C288" s="73" t="s">
        <v>281</v>
      </c>
      <c r="E288" s="14" t="s">
        <v>109</v>
      </c>
      <c r="F288" s="15">
        <v>67663</v>
      </c>
    </row>
    <row r="289" spans="2:6" ht="12.75">
      <c r="B289" s="63">
        <v>95692</v>
      </c>
      <c r="C289" s="73" t="s">
        <v>210</v>
      </c>
      <c r="E289" s="14" t="s">
        <v>845</v>
      </c>
      <c r="F289" s="15">
        <v>107302</v>
      </c>
    </row>
    <row r="290" spans="2:6" ht="12.75">
      <c r="B290" s="63">
        <v>95807</v>
      </c>
      <c r="C290" s="73" t="s">
        <v>52</v>
      </c>
      <c r="E290" s="14" t="s">
        <v>269</v>
      </c>
      <c r="F290" s="15">
        <v>1060</v>
      </c>
    </row>
    <row r="291" spans="2:6" ht="12.75">
      <c r="B291" s="63">
        <v>95830</v>
      </c>
      <c r="C291" s="80" t="s">
        <v>64</v>
      </c>
      <c r="E291" s="14" t="s">
        <v>270</v>
      </c>
      <c r="F291" s="15">
        <v>1065</v>
      </c>
    </row>
    <row r="292" spans="2:6" ht="12.75">
      <c r="B292" s="63">
        <v>95954</v>
      </c>
      <c r="C292" s="73" t="s">
        <v>337</v>
      </c>
      <c r="E292" s="14" t="s">
        <v>110</v>
      </c>
      <c r="F292" s="15">
        <v>76062</v>
      </c>
    </row>
    <row r="293" spans="2:6" ht="12.75">
      <c r="B293" s="63">
        <v>96093</v>
      </c>
      <c r="C293" s="73" t="s">
        <v>601</v>
      </c>
      <c r="E293" s="14" t="s">
        <v>592</v>
      </c>
      <c r="F293" s="15">
        <v>126998</v>
      </c>
    </row>
    <row r="294" spans="2:6" ht="12.75">
      <c r="B294" s="63">
        <v>96128</v>
      </c>
      <c r="C294" s="73" t="s">
        <v>30</v>
      </c>
      <c r="E294" s="14" t="s">
        <v>594</v>
      </c>
      <c r="F294" s="15">
        <v>1897456</v>
      </c>
    </row>
    <row r="295" spans="2:6" ht="12.75">
      <c r="B295" s="63">
        <v>96139</v>
      </c>
      <c r="C295" s="73" t="s">
        <v>333</v>
      </c>
      <c r="E295" s="14" t="s">
        <v>298</v>
      </c>
      <c r="F295" s="15">
        <v>7440473</v>
      </c>
    </row>
    <row r="296" spans="2:6" ht="12.75">
      <c r="B296" s="63">
        <v>96184</v>
      </c>
      <c r="C296" s="73" t="s">
        <v>276</v>
      </c>
      <c r="E296" s="14" t="s">
        <v>918</v>
      </c>
      <c r="F296" s="15">
        <v>16065831</v>
      </c>
    </row>
    <row r="297" spans="2:6" ht="12.75">
      <c r="B297" s="63">
        <v>96333</v>
      </c>
      <c r="C297" s="73" t="s">
        <v>489</v>
      </c>
      <c r="E297" s="14" t="s">
        <v>111</v>
      </c>
      <c r="F297" s="15">
        <v>1333820</v>
      </c>
    </row>
    <row r="298" spans="2:6" ht="12.75">
      <c r="B298" s="63">
        <v>96457</v>
      </c>
      <c r="C298" s="73" t="s">
        <v>147</v>
      </c>
      <c r="E298" s="14" t="s">
        <v>112</v>
      </c>
      <c r="F298" s="15">
        <v>18540299</v>
      </c>
    </row>
    <row r="299" spans="2:6" ht="12.75">
      <c r="B299" s="63">
        <v>97563</v>
      </c>
      <c r="C299" s="73" t="s">
        <v>603</v>
      </c>
      <c r="E299" s="14" t="s">
        <v>113</v>
      </c>
      <c r="F299" s="15">
        <v>218019</v>
      </c>
    </row>
    <row r="300" spans="2:6" ht="12.75">
      <c r="B300" s="63">
        <v>98077</v>
      </c>
      <c r="C300" s="73" t="s">
        <v>521</v>
      </c>
      <c r="E300" s="14" t="s">
        <v>908</v>
      </c>
      <c r="F300" s="15">
        <v>12001295</v>
      </c>
    </row>
    <row r="301" spans="2:6" ht="12.75">
      <c r="B301" s="76">
        <v>98566</v>
      </c>
      <c r="C301" s="77" t="s">
        <v>872</v>
      </c>
      <c r="E301" s="14" t="s">
        <v>578</v>
      </c>
      <c r="F301" s="15">
        <v>87296</v>
      </c>
    </row>
    <row r="302" spans="2:6" ht="12.75">
      <c r="B302" s="63">
        <v>98828</v>
      </c>
      <c r="C302" s="73" t="s">
        <v>414</v>
      </c>
      <c r="E302" s="14" t="s">
        <v>598</v>
      </c>
      <c r="F302" s="15">
        <v>15663271</v>
      </c>
    </row>
    <row r="303" spans="2:6" ht="12.75">
      <c r="B303" s="63">
        <v>98862</v>
      </c>
      <c r="C303" s="73" t="s">
        <v>459</v>
      </c>
      <c r="E303" s="14" t="s">
        <v>599</v>
      </c>
      <c r="F303" s="15">
        <v>6358538</v>
      </c>
    </row>
    <row r="304" spans="2:6" ht="12.75">
      <c r="B304" s="63">
        <v>98873</v>
      </c>
      <c r="C304" s="73" t="s">
        <v>374</v>
      </c>
      <c r="E304" s="14" t="s">
        <v>378</v>
      </c>
      <c r="F304" s="15">
        <v>50419</v>
      </c>
    </row>
    <row r="305" spans="2:6" ht="12.75">
      <c r="B305" s="63">
        <v>98884</v>
      </c>
      <c r="C305" s="73" t="s">
        <v>522</v>
      </c>
      <c r="E305" s="14" t="s">
        <v>600</v>
      </c>
      <c r="F305" s="15">
        <v>8007452</v>
      </c>
    </row>
    <row r="306" spans="2:6" ht="12.75">
      <c r="B306" s="63">
        <v>98953</v>
      </c>
      <c r="C306" s="73" t="s">
        <v>607</v>
      </c>
      <c r="E306" s="14" t="s">
        <v>303</v>
      </c>
      <c r="F306" s="15">
        <v>7440484</v>
      </c>
    </row>
    <row r="307" spans="2:6" ht="12.75">
      <c r="B307" s="63">
        <v>99592</v>
      </c>
      <c r="C307" s="73" t="s">
        <v>438</v>
      </c>
      <c r="E307" s="14" t="s">
        <v>887</v>
      </c>
      <c r="F307" s="15">
        <v>1307966</v>
      </c>
    </row>
    <row r="308" spans="2:6" ht="12.75">
      <c r="B308" s="63">
        <v>99650</v>
      </c>
      <c r="C308" s="73" t="s">
        <v>608</v>
      </c>
      <c r="E308" s="14" t="s">
        <v>888</v>
      </c>
      <c r="F308" s="15">
        <v>1308061</v>
      </c>
    </row>
    <row r="309" spans="2:6" ht="12.75">
      <c r="B309" s="63">
        <v>99661</v>
      </c>
      <c r="C309" s="73" t="s">
        <v>610</v>
      </c>
      <c r="E309" s="14" t="s">
        <v>869</v>
      </c>
      <c r="F309" s="15">
        <v>71487</v>
      </c>
    </row>
    <row r="310" spans="2:6" ht="12.75">
      <c r="B310" s="63">
        <v>100027</v>
      </c>
      <c r="C310" s="73" t="s">
        <v>425</v>
      </c>
      <c r="E310" s="14" t="s">
        <v>879</v>
      </c>
      <c r="F310" s="15">
        <v>513791</v>
      </c>
    </row>
    <row r="311" spans="2:6" ht="12.75">
      <c r="B311" s="63">
        <v>100210</v>
      </c>
      <c r="C311" s="73" t="s">
        <v>613</v>
      </c>
      <c r="E311" s="14" t="s">
        <v>906</v>
      </c>
      <c r="F311" s="15">
        <v>10210681</v>
      </c>
    </row>
    <row r="312" spans="2:6" ht="12.75">
      <c r="B312" s="63">
        <v>100254</v>
      </c>
      <c r="C312" s="73" t="s">
        <v>614</v>
      </c>
      <c r="E312" s="14" t="s">
        <v>893</v>
      </c>
      <c r="F312" s="15">
        <v>7646799</v>
      </c>
    </row>
    <row r="313" spans="2:6" ht="12.75">
      <c r="B313" s="63">
        <v>100403</v>
      </c>
      <c r="C313" s="73" t="s">
        <v>429</v>
      </c>
      <c r="E313" s="14" t="s">
        <v>861</v>
      </c>
      <c r="F313" s="15">
        <v>1216</v>
      </c>
    </row>
    <row r="314" spans="2:6" ht="12.75">
      <c r="B314" s="63">
        <v>100414</v>
      </c>
      <c r="C314" s="73" t="s">
        <v>136</v>
      </c>
      <c r="E314" s="14" t="s">
        <v>919</v>
      </c>
      <c r="F314" s="15">
        <v>16842038</v>
      </c>
    </row>
    <row r="315" spans="2:6" ht="12.75">
      <c r="B315" s="63">
        <v>100425</v>
      </c>
      <c r="C315" s="73" t="s">
        <v>233</v>
      </c>
      <c r="E315" s="14" t="s">
        <v>920</v>
      </c>
      <c r="F315" s="15">
        <v>21041930</v>
      </c>
    </row>
    <row r="316" spans="2:6" ht="12.75">
      <c r="B316" s="63">
        <v>100447</v>
      </c>
      <c r="C316" s="73" t="s">
        <v>95</v>
      </c>
      <c r="E316" s="14" t="s">
        <v>905</v>
      </c>
      <c r="F316" s="15">
        <v>10141056</v>
      </c>
    </row>
    <row r="317" spans="2:6" ht="12.75">
      <c r="B317" s="63">
        <v>100754</v>
      </c>
      <c r="C317" s="73" t="s">
        <v>203</v>
      </c>
      <c r="E317" s="14" t="s">
        <v>874</v>
      </c>
      <c r="F317" s="15">
        <v>136527</v>
      </c>
    </row>
    <row r="318" spans="2:6" ht="12.75">
      <c r="B318" s="63">
        <v>101020</v>
      </c>
      <c r="C318" s="73" t="s">
        <v>621</v>
      </c>
      <c r="E318" s="14" t="s">
        <v>882</v>
      </c>
      <c r="F318" s="15">
        <v>814891</v>
      </c>
    </row>
    <row r="319" spans="2:6" ht="12.75">
      <c r="B319" s="63">
        <v>101144</v>
      </c>
      <c r="C319" s="80" t="s">
        <v>62</v>
      </c>
      <c r="E319" s="14" t="s">
        <v>904</v>
      </c>
      <c r="F319" s="15">
        <v>10124433</v>
      </c>
    </row>
    <row r="320" spans="2:6" ht="12.75">
      <c r="B320" s="63">
        <v>101611</v>
      </c>
      <c r="C320" s="75" t="s">
        <v>413</v>
      </c>
      <c r="E320" s="14" t="s">
        <v>902</v>
      </c>
      <c r="F320" s="15">
        <v>10026241</v>
      </c>
    </row>
    <row r="321" spans="2:6" ht="12.75">
      <c r="B321" s="63">
        <v>101688</v>
      </c>
      <c r="C321" s="75" t="s">
        <v>182</v>
      </c>
      <c r="E321" s="14" t="s">
        <v>862</v>
      </c>
      <c r="F321" s="15">
        <v>1217</v>
      </c>
    </row>
    <row r="322" spans="2:6" ht="12.75">
      <c r="B322" s="63">
        <v>101779</v>
      </c>
      <c r="C322" s="80" t="s">
        <v>63</v>
      </c>
      <c r="E322" s="14" t="s">
        <v>890</v>
      </c>
      <c r="F322" s="15">
        <v>1317426</v>
      </c>
    </row>
    <row r="323" spans="2:6" ht="12.75">
      <c r="B323" s="63">
        <v>101804</v>
      </c>
      <c r="C323" s="73" t="s">
        <v>410</v>
      </c>
      <c r="E323" s="14" t="s">
        <v>826</v>
      </c>
      <c r="F323" s="15">
        <v>1066</v>
      </c>
    </row>
    <row r="324" spans="2:6" ht="12.75">
      <c r="B324" s="63">
        <v>101906</v>
      </c>
      <c r="C324" s="75" t="s">
        <v>625</v>
      </c>
      <c r="E324" s="14" t="s">
        <v>272</v>
      </c>
      <c r="F324" s="15">
        <v>1068</v>
      </c>
    </row>
    <row r="325" spans="2:6" ht="12.75">
      <c r="B325" s="63">
        <v>103231</v>
      </c>
      <c r="C325" s="73" t="s">
        <v>538</v>
      </c>
      <c r="E325" s="14" t="s">
        <v>114</v>
      </c>
      <c r="F325" s="15">
        <v>7440508</v>
      </c>
    </row>
    <row r="326" spans="2:6" ht="12.75">
      <c r="B326" s="63">
        <v>103333</v>
      </c>
      <c r="C326" s="73" t="s">
        <v>509</v>
      </c>
      <c r="E326" s="14" t="s">
        <v>273</v>
      </c>
      <c r="F326" s="15">
        <v>1070</v>
      </c>
    </row>
    <row r="327" spans="2:6" ht="12.75">
      <c r="B327" s="63">
        <v>104949</v>
      </c>
      <c r="C327" s="73" t="s">
        <v>627</v>
      </c>
      <c r="E327" s="14" t="s">
        <v>115</v>
      </c>
      <c r="F327" s="15">
        <v>1319773</v>
      </c>
    </row>
    <row r="328" spans="2:6" ht="12.75">
      <c r="B328" s="63">
        <v>105602</v>
      </c>
      <c r="C328" s="73" t="s">
        <v>249</v>
      </c>
      <c r="E328" s="14" t="s">
        <v>907</v>
      </c>
      <c r="F328" s="15">
        <v>12001284</v>
      </c>
    </row>
    <row r="329" spans="2:6" ht="12.75">
      <c r="B329" s="63">
        <v>105679</v>
      </c>
      <c r="C329" s="75" t="s">
        <v>348</v>
      </c>
      <c r="E329" s="14" t="s">
        <v>602</v>
      </c>
      <c r="F329" s="15">
        <v>4170303</v>
      </c>
    </row>
    <row r="330" spans="2:6" ht="12.75">
      <c r="B330" s="63">
        <v>106423</v>
      </c>
      <c r="C330" s="73" t="s">
        <v>226</v>
      </c>
      <c r="E330" s="14" t="s">
        <v>414</v>
      </c>
      <c r="F330" s="15">
        <v>98828</v>
      </c>
    </row>
    <row r="331" spans="2:6" ht="12.75">
      <c r="B331" s="63">
        <v>106445</v>
      </c>
      <c r="C331" s="73" t="s">
        <v>212</v>
      </c>
      <c r="E331" s="14" t="s">
        <v>557</v>
      </c>
      <c r="F331" s="15">
        <v>80159</v>
      </c>
    </row>
    <row r="332" spans="2:6" ht="12.75">
      <c r="B332" s="63">
        <v>106467</v>
      </c>
      <c r="C332" s="73" t="s">
        <v>213</v>
      </c>
      <c r="E332" s="14" t="s">
        <v>116</v>
      </c>
      <c r="F332" s="15">
        <v>135206</v>
      </c>
    </row>
    <row r="333" spans="2:6" ht="12.75">
      <c r="B333" s="63">
        <v>106478</v>
      </c>
      <c r="C333" s="73" t="s">
        <v>628</v>
      </c>
      <c r="E333" s="14" t="s">
        <v>604</v>
      </c>
      <c r="F333" s="15">
        <v>21725462</v>
      </c>
    </row>
    <row r="334" spans="2:6" ht="12.75">
      <c r="B334" s="63">
        <v>106490</v>
      </c>
      <c r="C334" s="73" t="s">
        <v>629</v>
      </c>
      <c r="E334" s="14" t="s">
        <v>117</v>
      </c>
      <c r="F334" s="15">
        <v>1073</v>
      </c>
    </row>
    <row r="335" spans="2:6" ht="12.75">
      <c r="B335" s="63">
        <v>106503</v>
      </c>
      <c r="C335" s="73" t="s">
        <v>630</v>
      </c>
      <c r="E335" s="14" t="s">
        <v>118</v>
      </c>
      <c r="F335" s="15">
        <v>57125</v>
      </c>
    </row>
    <row r="336" spans="2:6" ht="12.75">
      <c r="B336" s="63">
        <v>106514</v>
      </c>
      <c r="C336" s="73" t="s">
        <v>631</v>
      </c>
      <c r="E336" s="14" t="s">
        <v>605</v>
      </c>
      <c r="F336" s="15">
        <v>14901087</v>
      </c>
    </row>
    <row r="337" spans="2:6" ht="12.75">
      <c r="B337" s="63">
        <v>106876</v>
      </c>
      <c r="C337" s="75" t="s">
        <v>427</v>
      </c>
      <c r="E337" s="14" t="s">
        <v>419</v>
      </c>
      <c r="F337" s="15">
        <v>110827</v>
      </c>
    </row>
    <row r="338" spans="2:6" ht="12.75">
      <c r="B338" s="63">
        <v>106887</v>
      </c>
      <c r="C338" s="73" t="s">
        <v>31</v>
      </c>
      <c r="E338" s="14" t="s">
        <v>606</v>
      </c>
      <c r="F338" s="15">
        <v>108930</v>
      </c>
    </row>
    <row r="339" spans="2:6" ht="12.75">
      <c r="B339" s="63">
        <v>106898</v>
      </c>
      <c r="C339" s="73" t="s">
        <v>135</v>
      </c>
      <c r="E339" s="14" t="s">
        <v>480</v>
      </c>
      <c r="F339" s="15">
        <v>66819</v>
      </c>
    </row>
    <row r="340" spans="2:6" ht="12.75">
      <c r="B340" s="63">
        <v>106934</v>
      </c>
      <c r="C340" s="73" t="s">
        <v>138</v>
      </c>
      <c r="E340" s="14" t="s">
        <v>366</v>
      </c>
      <c r="F340" s="15">
        <v>50180</v>
      </c>
    </row>
    <row r="341" spans="2:6" ht="12.75">
      <c r="B341" s="76">
        <v>106945</v>
      </c>
      <c r="C341" s="77" t="s">
        <v>932</v>
      </c>
      <c r="E341" s="14" t="s">
        <v>609</v>
      </c>
      <c r="F341" s="15">
        <v>13121705</v>
      </c>
    </row>
    <row r="342" spans="2:6" ht="12.75">
      <c r="B342" s="63">
        <v>106990</v>
      </c>
      <c r="C342" s="73" t="s">
        <v>32</v>
      </c>
      <c r="E342" s="14" t="s">
        <v>611</v>
      </c>
      <c r="F342" s="15">
        <v>147944</v>
      </c>
    </row>
    <row r="343" spans="2:6" ht="12.75">
      <c r="B343" s="63">
        <v>107028</v>
      </c>
      <c r="C343" s="73" t="s">
        <v>74</v>
      </c>
      <c r="E343" s="14" t="s">
        <v>612</v>
      </c>
      <c r="F343" s="15">
        <v>3468631</v>
      </c>
    </row>
    <row r="344" spans="2:6" ht="12.75">
      <c r="B344" s="63">
        <v>107051</v>
      </c>
      <c r="C344" s="73" t="s">
        <v>78</v>
      </c>
      <c r="E344" s="14" t="s">
        <v>565</v>
      </c>
      <c r="F344" s="15">
        <v>81889</v>
      </c>
    </row>
    <row r="345" spans="2:6" ht="12.75">
      <c r="B345" s="63">
        <v>107062</v>
      </c>
      <c r="C345" s="73" t="s">
        <v>139</v>
      </c>
      <c r="E345" s="14" t="s">
        <v>615</v>
      </c>
      <c r="F345" s="15">
        <v>2092560</v>
      </c>
    </row>
    <row r="346" spans="2:6" ht="12.75">
      <c r="B346" s="63">
        <v>107131</v>
      </c>
      <c r="C346" s="73" t="s">
        <v>77</v>
      </c>
      <c r="E346" s="14" t="s">
        <v>616</v>
      </c>
      <c r="F346" s="15">
        <v>5160021</v>
      </c>
    </row>
    <row r="347" spans="2:6" ht="12.75">
      <c r="B347" s="63">
        <v>107186</v>
      </c>
      <c r="C347" s="73" t="s">
        <v>475</v>
      </c>
      <c r="E347" s="14" t="s">
        <v>617</v>
      </c>
      <c r="F347" s="15">
        <v>4342034</v>
      </c>
    </row>
    <row r="348" spans="2:6" ht="12.75">
      <c r="B348" s="63">
        <v>107211</v>
      </c>
      <c r="C348" s="73" t="s">
        <v>140</v>
      </c>
      <c r="E348" s="14" t="s">
        <v>618</v>
      </c>
      <c r="F348" s="15">
        <v>1596845</v>
      </c>
    </row>
    <row r="349" spans="2:6" ht="12.75">
      <c r="B349" s="63">
        <v>107302</v>
      </c>
      <c r="C349" s="73" t="s">
        <v>845</v>
      </c>
      <c r="E349" s="14" t="s">
        <v>619</v>
      </c>
      <c r="F349" s="15">
        <v>17230885</v>
      </c>
    </row>
    <row r="350" spans="2:6" ht="12.75">
      <c r="B350" s="63">
        <v>107982</v>
      </c>
      <c r="C350" s="73" t="s">
        <v>224</v>
      </c>
      <c r="E350" s="14" t="s">
        <v>620</v>
      </c>
      <c r="F350" s="15">
        <v>20830813</v>
      </c>
    </row>
    <row r="351" spans="2:6" ht="12.75">
      <c r="B351" s="63">
        <v>108054</v>
      </c>
      <c r="C351" s="73" t="s">
        <v>246</v>
      </c>
      <c r="E351" s="14" t="s">
        <v>622</v>
      </c>
      <c r="F351" s="15">
        <v>23541506</v>
      </c>
    </row>
    <row r="352" spans="2:6" ht="12.75">
      <c r="B352" s="63">
        <v>108101</v>
      </c>
      <c r="C352" s="73" t="s">
        <v>271</v>
      </c>
      <c r="E352" s="14" t="s">
        <v>371</v>
      </c>
      <c r="F352" s="15">
        <v>50293</v>
      </c>
    </row>
    <row r="353" spans="2:6" ht="12.75">
      <c r="B353" s="76">
        <v>108190</v>
      </c>
      <c r="C353" s="77" t="s">
        <v>873</v>
      </c>
      <c r="E353" s="14" t="s">
        <v>623</v>
      </c>
      <c r="F353" s="15">
        <v>1163195</v>
      </c>
    </row>
    <row r="354" spans="2:6" ht="12.75">
      <c r="B354" s="63">
        <v>108316</v>
      </c>
      <c r="C354" s="73" t="s">
        <v>170</v>
      </c>
      <c r="E354" s="14" t="s">
        <v>119</v>
      </c>
      <c r="F354" s="15">
        <v>117817</v>
      </c>
    </row>
    <row r="355" spans="2:6" ht="12.75">
      <c r="B355" s="63">
        <v>108383</v>
      </c>
      <c r="C355" s="73" t="s">
        <v>184</v>
      </c>
      <c r="E355" s="14" t="s">
        <v>275</v>
      </c>
      <c r="F355" s="15">
        <v>1075</v>
      </c>
    </row>
    <row r="356" spans="2:6" ht="12.75">
      <c r="B356" s="63">
        <v>108394</v>
      </c>
      <c r="C356" s="73" t="s">
        <v>172</v>
      </c>
      <c r="E356" s="14" t="s">
        <v>624</v>
      </c>
      <c r="F356" s="15">
        <v>2303164</v>
      </c>
    </row>
    <row r="357" spans="2:6" ht="12.75">
      <c r="B357" s="63">
        <v>108601</v>
      </c>
      <c r="C357" s="75" t="s">
        <v>535</v>
      </c>
      <c r="E357" s="14" t="s">
        <v>278</v>
      </c>
      <c r="F357" s="15">
        <v>1078</v>
      </c>
    </row>
    <row r="358" spans="2:6" ht="12.75">
      <c r="B358" s="63">
        <v>108656</v>
      </c>
      <c r="C358" s="73" t="s">
        <v>274</v>
      </c>
      <c r="E358" s="14" t="s">
        <v>626</v>
      </c>
      <c r="F358" s="15">
        <v>334883</v>
      </c>
    </row>
    <row r="359" spans="2:6" ht="12.75">
      <c r="B359" s="63">
        <v>108883</v>
      </c>
      <c r="C359" s="73" t="s">
        <v>239</v>
      </c>
      <c r="E359" s="14" t="s">
        <v>120</v>
      </c>
      <c r="F359" s="15">
        <v>226368</v>
      </c>
    </row>
    <row r="360" spans="2:6" ht="12.75">
      <c r="B360" s="63">
        <v>108907</v>
      </c>
      <c r="C360" s="73" t="s">
        <v>108</v>
      </c>
      <c r="E360" s="14" t="s">
        <v>121</v>
      </c>
      <c r="F360" s="15">
        <v>53703</v>
      </c>
    </row>
    <row r="361" spans="2:6" ht="12.75">
      <c r="B361" s="63">
        <v>108930</v>
      </c>
      <c r="C361" s="73" t="s">
        <v>606</v>
      </c>
      <c r="E361" s="14" t="s">
        <v>122</v>
      </c>
      <c r="F361" s="15">
        <v>224420</v>
      </c>
    </row>
    <row r="362" spans="2:6" ht="12.75">
      <c r="B362" s="63">
        <v>108952</v>
      </c>
      <c r="C362" s="73" t="s">
        <v>216</v>
      </c>
      <c r="E362" s="14" t="s">
        <v>123</v>
      </c>
      <c r="F362" s="15">
        <v>192654</v>
      </c>
    </row>
    <row r="363" spans="2:6" ht="12.75">
      <c r="B363" s="63">
        <v>109068</v>
      </c>
      <c r="C363" s="73" t="s">
        <v>379</v>
      </c>
      <c r="E363" s="14" t="s">
        <v>124</v>
      </c>
      <c r="F363" s="15">
        <v>189640</v>
      </c>
    </row>
    <row r="364" spans="2:6" ht="12.75">
      <c r="B364" s="63">
        <v>109864</v>
      </c>
      <c r="C364" s="75" t="s">
        <v>144</v>
      </c>
      <c r="E364" s="14" t="s">
        <v>125</v>
      </c>
      <c r="F364" s="15">
        <v>189559</v>
      </c>
    </row>
    <row r="365" spans="2:6" ht="12.75">
      <c r="B365" s="63">
        <v>110009</v>
      </c>
      <c r="C365" s="73" t="s">
        <v>638</v>
      </c>
      <c r="E365" s="14" t="s">
        <v>126</v>
      </c>
      <c r="F365" s="15">
        <v>191300</v>
      </c>
    </row>
    <row r="366" spans="2:6" ht="12.75">
      <c r="B366" s="63">
        <v>110496</v>
      </c>
      <c r="C366" s="75" t="s">
        <v>145</v>
      </c>
      <c r="E366" s="14" t="s">
        <v>552</v>
      </c>
      <c r="F366" s="15">
        <v>132649</v>
      </c>
    </row>
    <row r="367" spans="2:6" ht="12.75">
      <c r="B367" s="63">
        <v>110543</v>
      </c>
      <c r="C367" s="73" t="s">
        <v>153</v>
      </c>
      <c r="E367" s="14" t="s">
        <v>127</v>
      </c>
      <c r="F367" s="15">
        <v>1080</v>
      </c>
    </row>
    <row r="368" spans="2:6" ht="12.75">
      <c r="B368" s="63">
        <v>110714</v>
      </c>
      <c r="C368" s="73" t="s">
        <v>457</v>
      </c>
      <c r="E368" s="14" t="s">
        <v>571</v>
      </c>
      <c r="F368" s="15">
        <v>84742</v>
      </c>
    </row>
    <row r="369" spans="2:6" ht="12.75">
      <c r="B369" s="63">
        <v>110805</v>
      </c>
      <c r="C369" s="75" t="s">
        <v>142</v>
      </c>
      <c r="E369" s="14" t="s">
        <v>632</v>
      </c>
      <c r="F369" s="15">
        <v>25321226</v>
      </c>
    </row>
    <row r="370" spans="2:6" ht="12.75">
      <c r="B370" s="63">
        <v>110827</v>
      </c>
      <c r="C370" s="73" t="s">
        <v>419</v>
      </c>
      <c r="E370" s="14" t="s">
        <v>526</v>
      </c>
      <c r="F370" s="15">
        <v>75718</v>
      </c>
    </row>
    <row r="371" spans="2:6" ht="12.75">
      <c r="B371" s="63">
        <v>110861</v>
      </c>
      <c r="C371" s="73" t="s">
        <v>642</v>
      </c>
      <c r="E371" s="14" t="s">
        <v>501</v>
      </c>
      <c r="F371" s="15">
        <v>72548</v>
      </c>
    </row>
    <row r="372" spans="2:6" ht="12.75">
      <c r="B372" s="63">
        <v>111159</v>
      </c>
      <c r="C372" s="75" t="s">
        <v>143</v>
      </c>
      <c r="E372" s="16" t="s">
        <v>837</v>
      </c>
      <c r="F372" s="15">
        <v>72559</v>
      </c>
    </row>
    <row r="373" spans="2:6" ht="12.75">
      <c r="B373" s="63">
        <v>111308</v>
      </c>
      <c r="C373" s="73" t="s">
        <v>150</v>
      </c>
      <c r="E373" s="14" t="s">
        <v>517</v>
      </c>
      <c r="F373" s="15">
        <v>75434</v>
      </c>
    </row>
    <row r="374" spans="2:6" ht="12.75">
      <c r="B374" s="63">
        <v>111422</v>
      </c>
      <c r="C374" s="73" t="s">
        <v>129</v>
      </c>
      <c r="E374" s="14" t="s">
        <v>595</v>
      </c>
      <c r="F374" s="15">
        <v>94757</v>
      </c>
    </row>
    <row r="375" spans="2:6" ht="12.75">
      <c r="B375" s="63">
        <v>111444</v>
      </c>
      <c r="C375" s="75" t="s">
        <v>98</v>
      </c>
      <c r="E375" s="14" t="s">
        <v>834</v>
      </c>
      <c r="F375" s="15">
        <v>62737</v>
      </c>
    </row>
    <row r="376" spans="2:6" ht="12.75">
      <c r="B376" s="63">
        <v>111466</v>
      </c>
      <c r="C376" s="73" t="s">
        <v>436</v>
      </c>
      <c r="E376" s="14" t="s">
        <v>633</v>
      </c>
      <c r="F376" s="15">
        <v>115322</v>
      </c>
    </row>
    <row r="377" spans="2:6" ht="12.75">
      <c r="B377" s="63">
        <v>111762</v>
      </c>
      <c r="C377" s="75" t="s">
        <v>141</v>
      </c>
      <c r="E377" s="14" t="s">
        <v>458</v>
      </c>
      <c r="F377" s="15">
        <v>60571</v>
      </c>
    </row>
    <row r="378" spans="2:6" ht="12.75">
      <c r="B378" s="63">
        <v>111773</v>
      </c>
      <c r="C378" s="75" t="s">
        <v>443</v>
      </c>
      <c r="E378" s="14" t="s">
        <v>570</v>
      </c>
      <c r="F378" s="15">
        <v>84173</v>
      </c>
    </row>
    <row r="379" spans="2:6" ht="12.75">
      <c r="B379" s="63">
        <v>111900</v>
      </c>
      <c r="C379" s="75" t="s">
        <v>441</v>
      </c>
      <c r="E379" s="14" t="s">
        <v>634</v>
      </c>
      <c r="F379" s="15">
        <v>1464535</v>
      </c>
    </row>
    <row r="380" spans="2:6" ht="12.75">
      <c r="B380" s="63">
        <v>111966</v>
      </c>
      <c r="C380" s="75" t="s">
        <v>439</v>
      </c>
      <c r="E380" s="14" t="s">
        <v>128</v>
      </c>
      <c r="F380" s="15">
        <v>9901</v>
      </c>
    </row>
    <row r="381" spans="2:6" ht="12.75">
      <c r="B381" s="63">
        <v>112345</v>
      </c>
      <c r="C381" s="75" t="s">
        <v>440</v>
      </c>
      <c r="E381" s="14" t="s">
        <v>338</v>
      </c>
      <c r="F381" s="15">
        <v>9902</v>
      </c>
    </row>
    <row r="382" spans="2:6" ht="12.75">
      <c r="B382" s="63">
        <v>112492</v>
      </c>
      <c r="C382" s="73" t="s">
        <v>648</v>
      </c>
      <c r="E382" s="14" t="s">
        <v>129</v>
      </c>
      <c r="F382" s="15">
        <v>111422</v>
      </c>
    </row>
    <row r="383" spans="2:6" ht="12.75">
      <c r="B383" s="63">
        <v>114261</v>
      </c>
      <c r="C383" s="73" t="s">
        <v>650</v>
      </c>
      <c r="E383" s="14" t="s">
        <v>433</v>
      </c>
      <c r="F383" s="15">
        <v>84662</v>
      </c>
    </row>
    <row r="384" spans="2:6" ht="12.75">
      <c r="B384" s="63">
        <v>115026</v>
      </c>
      <c r="C384" s="73" t="s">
        <v>507</v>
      </c>
      <c r="E384" s="14" t="s">
        <v>434</v>
      </c>
      <c r="F384" s="15">
        <v>64675</v>
      </c>
    </row>
    <row r="385" spans="2:6" ht="12.75">
      <c r="B385" s="63">
        <v>115071</v>
      </c>
      <c r="C385" s="73" t="s">
        <v>223</v>
      </c>
      <c r="E385" s="14" t="s">
        <v>436</v>
      </c>
      <c r="F385" s="15">
        <v>111466</v>
      </c>
    </row>
    <row r="386" spans="2:6" ht="12.75">
      <c r="B386" s="63">
        <v>115286</v>
      </c>
      <c r="C386" s="73" t="s">
        <v>587</v>
      </c>
      <c r="E386" s="14" t="s">
        <v>439</v>
      </c>
      <c r="F386" s="15">
        <v>111966</v>
      </c>
    </row>
    <row r="387" spans="2:6" ht="12.75">
      <c r="B387" s="63">
        <v>115322</v>
      </c>
      <c r="C387" s="73" t="s">
        <v>633</v>
      </c>
      <c r="E387" s="14" t="s">
        <v>440</v>
      </c>
      <c r="F387" s="15">
        <v>112345</v>
      </c>
    </row>
    <row r="388" spans="2:6" ht="12.75">
      <c r="B388" s="63">
        <v>115673</v>
      </c>
      <c r="C388" s="73" t="s">
        <v>652</v>
      </c>
      <c r="E388" s="14" t="s">
        <v>441</v>
      </c>
      <c r="F388" s="15">
        <v>111900</v>
      </c>
    </row>
    <row r="389" spans="2:6" ht="12.75">
      <c r="B389" s="63">
        <v>115866</v>
      </c>
      <c r="C389" s="73" t="s">
        <v>653</v>
      </c>
      <c r="E389" s="14" t="s">
        <v>443</v>
      </c>
      <c r="F389" s="15">
        <v>111773</v>
      </c>
    </row>
    <row r="390" spans="2:6" ht="12.75">
      <c r="B390" s="63">
        <v>117793</v>
      </c>
      <c r="C390" s="73" t="s">
        <v>54</v>
      </c>
      <c r="E390" s="14" t="s">
        <v>420</v>
      </c>
      <c r="F390" s="15">
        <v>56531</v>
      </c>
    </row>
    <row r="391" spans="2:6" ht="12.75">
      <c r="B391" s="63">
        <v>117817</v>
      </c>
      <c r="C391" s="73" t="s">
        <v>119</v>
      </c>
      <c r="E391" s="14" t="s">
        <v>625</v>
      </c>
      <c r="F391" s="15">
        <v>101906</v>
      </c>
    </row>
    <row r="392" spans="2:6" ht="12.75">
      <c r="B392" s="63">
        <v>117840</v>
      </c>
      <c r="C392" s="73" t="s">
        <v>655</v>
      </c>
      <c r="E392" s="14" t="s">
        <v>591</v>
      </c>
      <c r="F392" s="15">
        <v>94586</v>
      </c>
    </row>
    <row r="393" spans="2:6" ht="12.75">
      <c r="B393" s="63">
        <v>118741</v>
      </c>
      <c r="C393" s="73" t="s">
        <v>151</v>
      </c>
      <c r="E393" s="14" t="s">
        <v>864</v>
      </c>
      <c r="F393" s="15">
        <v>1226</v>
      </c>
    </row>
    <row r="394" spans="2:6" ht="12.75">
      <c r="B394" s="63">
        <v>119904</v>
      </c>
      <c r="C394" s="73" t="s">
        <v>399</v>
      </c>
      <c r="E394" s="14" t="s">
        <v>841</v>
      </c>
      <c r="F394" s="15">
        <v>79447</v>
      </c>
    </row>
    <row r="395" spans="2:6" ht="12.75">
      <c r="B395" s="63">
        <v>119937</v>
      </c>
      <c r="C395" s="75" t="s">
        <v>402</v>
      </c>
      <c r="E395" s="14" t="s">
        <v>130</v>
      </c>
      <c r="F395" s="15">
        <v>68122</v>
      </c>
    </row>
    <row r="396" spans="2:6" ht="12.75">
      <c r="B396" s="63">
        <v>120127</v>
      </c>
      <c r="C396" s="73" t="s">
        <v>494</v>
      </c>
      <c r="E396" s="14" t="s">
        <v>635</v>
      </c>
      <c r="F396" s="15">
        <v>131113</v>
      </c>
    </row>
    <row r="397" spans="2:6" ht="12.75">
      <c r="B397" s="63">
        <v>120581</v>
      </c>
      <c r="C397" s="73" t="s">
        <v>657</v>
      </c>
      <c r="E397" s="14" t="s">
        <v>536</v>
      </c>
      <c r="F397" s="15">
        <v>77781</v>
      </c>
    </row>
    <row r="398" spans="2:6" ht="12.75">
      <c r="B398" s="63">
        <v>120718</v>
      </c>
      <c r="C398" s="73" t="s">
        <v>211</v>
      </c>
      <c r="E398" s="14" t="s">
        <v>636</v>
      </c>
      <c r="F398" s="15">
        <v>124403</v>
      </c>
    </row>
    <row r="399" spans="2:6" ht="12.75">
      <c r="B399" s="63">
        <v>120809</v>
      </c>
      <c r="C399" s="73" t="s">
        <v>576</v>
      </c>
      <c r="E399" s="14" t="s">
        <v>637</v>
      </c>
      <c r="F399" s="15">
        <v>513371</v>
      </c>
    </row>
    <row r="400" spans="2:6" ht="12.75">
      <c r="B400" s="63">
        <v>120821</v>
      </c>
      <c r="C400" s="73" t="s">
        <v>846</v>
      </c>
      <c r="E400" s="14" t="s">
        <v>639</v>
      </c>
      <c r="F400" s="15">
        <v>25154545</v>
      </c>
    </row>
    <row r="401" spans="2:6" ht="12.75">
      <c r="B401" s="63">
        <v>120832</v>
      </c>
      <c r="C401" s="73" t="s">
        <v>345</v>
      </c>
      <c r="E401" s="14" t="s">
        <v>640</v>
      </c>
      <c r="F401" s="15">
        <v>25321146</v>
      </c>
    </row>
    <row r="402" spans="2:6" ht="12.75">
      <c r="B402" s="63">
        <v>121142</v>
      </c>
      <c r="C402" s="73" t="s">
        <v>53</v>
      </c>
      <c r="E402" s="14" t="s">
        <v>641</v>
      </c>
      <c r="F402" s="15">
        <v>39300453</v>
      </c>
    </row>
    <row r="403" spans="2:6" ht="12.75">
      <c r="B403" s="63">
        <v>121448</v>
      </c>
      <c r="C403" s="73" t="s">
        <v>243</v>
      </c>
      <c r="E403" s="14" t="s">
        <v>586</v>
      </c>
      <c r="F403" s="15">
        <v>88857</v>
      </c>
    </row>
    <row r="404" spans="2:6" ht="12.75">
      <c r="B404" s="63">
        <v>121697</v>
      </c>
      <c r="C404" s="73" t="s">
        <v>658</v>
      </c>
      <c r="E404" s="14" t="s">
        <v>131</v>
      </c>
      <c r="F404" s="15">
        <v>1086</v>
      </c>
    </row>
    <row r="405" spans="2:6" ht="12.75">
      <c r="B405" s="63">
        <v>122601</v>
      </c>
      <c r="C405" s="73" t="s">
        <v>659</v>
      </c>
      <c r="E405" s="14" t="s">
        <v>283</v>
      </c>
      <c r="F405" s="15">
        <v>1085</v>
      </c>
    </row>
    <row r="406" spans="2:6" ht="12.75">
      <c r="B406" s="63">
        <v>122667</v>
      </c>
      <c r="C406" s="73" t="s">
        <v>847</v>
      </c>
      <c r="E406" s="14" t="s">
        <v>643</v>
      </c>
      <c r="F406" s="15">
        <v>630933</v>
      </c>
    </row>
    <row r="407" spans="2:6" ht="12.75">
      <c r="B407" s="63">
        <v>123319</v>
      </c>
      <c r="C407" s="73" t="s">
        <v>660</v>
      </c>
      <c r="E407" s="14" t="s">
        <v>644</v>
      </c>
      <c r="F407" s="15">
        <v>25265718</v>
      </c>
    </row>
    <row r="408" spans="2:6" ht="12.75">
      <c r="B408" s="63">
        <v>123386</v>
      </c>
      <c r="C408" s="73" t="s">
        <v>661</v>
      </c>
      <c r="E408" s="14" t="s">
        <v>645</v>
      </c>
      <c r="F408" s="15">
        <v>34590948</v>
      </c>
    </row>
    <row r="409" spans="2:6" ht="12.75">
      <c r="B409" s="63">
        <v>123728</v>
      </c>
      <c r="C409" s="73" t="s">
        <v>546</v>
      </c>
      <c r="E409" s="14" t="s">
        <v>132</v>
      </c>
      <c r="F409" s="15">
        <v>1937377</v>
      </c>
    </row>
    <row r="410" spans="2:6" ht="12.75">
      <c r="B410" s="63">
        <v>123911</v>
      </c>
      <c r="C410" s="73" t="s">
        <v>34</v>
      </c>
      <c r="E410" s="14" t="s">
        <v>133</v>
      </c>
      <c r="F410" s="15">
        <v>2602462</v>
      </c>
    </row>
    <row r="411" spans="2:6" ht="12.75">
      <c r="B411" s="63">
        <v>124403</v>
      </c>
      <c r="C411" s="73" t="s">
        <v>636</v>
      </c>
      <c r="E411" s="14" t="s">
        <v>134</v>
      </c>
      <c r="F411" s="15">
        <v>16071866</v>
      </c>
    </row>
    <row r="412" spans="2:6" ht="12.75">
      <c r="B412" s="63">
        <v>124481</v>
      </c>
      <c r="C412" s="73" t="s">
        <v>590</v>
      </c>
      <c r="E412" s="14" t="s">
        <v>646</v>
      </c>
      <c r="F412" s="15">
        <v>2475458</v>
      </c>
    </row>
    <row r="413" spans="2:6" ht="12.75">
      <c r="B413" s="63">
        <v>125848</v>
      </c>
      <c r="C413" s="73" t="s">
        <v>485</v>
      </c>
      <c r="E413" s="14" t="s">
        <v>647</v>
      </c>
      <c r="F413" s="15">
        <v>564250</v>
      </c>
    </row>
    <row r="414" spans="2:6" ht="12.75">
      <c r="B414" s="63">
        <v>126078</v>
      </c>
      <c r="C414" s="73" t="s">
        <v>665</v>
      </c>
      <c r="E414" s="14" t="s">
        <v>286</v>
      </c>
      <c r="F414" s="15">
        <v>1090</v>
      </c>
    </row>
    <row r="415" spans="2:6" ht="12.75">
      <c r="B415" s="63">
        <v>126727</v>
      </c>
      <c r="C415" s="75" t="s">
        <v>666</v>
      </c>
      <c r="E415" s="14" t="s">
        <v>135</v>
      </c>
      <c r="F415" s="15">
        <v>106898</v>
      </c>
    </row>
    <row r="416" spans="2:6" ht="12.75">
      <c r="B416" s="63">
        <v>126738</v>
      </c>
      <c r="C416" s="73" t="s">
        <v>667</v>
      </c>
      <c r="E416" s="14" t="s">
        <v>288</v>
      </c>
      <c r="F416" s="15">
        <v>1091</v>
      </c>
    </row>
    <row r="417" spans="2:6" ht="12.75">
      <c r="B417" s="63">
        <v>126998</v>
      </c>
      <c r="C417" s="73" t="s">
        <v>592</v>
      </c>
      <c r="E417" s="14" t="s">
        <v>649</v>
      </c>
      <c r="F417" s="15">
        <v>379793</v>
      </c>
    </row>
    <row r="418" spans="2:6" ht="12.75">
      <c r="B418" s="63">
        <v>127184</v>
      </c>
      <c r="C418" s="73" t="s">
        <v>215</v>
      </c>
      <c r="E418" s="14" t="s">
        <v>651</v>
      </c>
      <c r="F418" s="15">
        <v>12510428</v>
      </c>
    </row>
    <row r="419" spans="2:6" ht="12.75">
      <c r="B419" s="63">
        <v>127480</v>
      </c>
      <c r="C419" s="73" t="s">
        <v>668</v>
      </c>
      <c r="E419" s="14" t="s">
        <v>369</v>
      </c>
      <c r="F419" s="15">
        <v>50282</v>
      </c>
    </row>
    <row r="420" spans="2:6" ht="12.75">
      <c r="B420" s="63">
        <v>128449</v>
      </c>
      <c r="C420" s="73" t="s">
        <v>670</v>
      </c>
      <c r="E420" s="14" t="s">
        <v>289</v>
      </c>
      <c r="F420" s="15">
        <v>1095</v>
      </c>
    </row>
    <row r="421" spans="2:6" ht="12.75">
      <c r="B421" s="63">
        <v>129000</v>
      </c>
      <c r="C421" s="73" t="s">
        <v>672</v>
      </c>
      <c r="E421" s="14" t="s">
        <v>292</v>
      </c>
      <c r="F421" s="15">
        <v>1100</v>
      </c>
    </row>
    <row r="422" spans="2:6" ht="12.75">
      <c r="B422" s="63">
        <v>129157</v>
      </c>
      <c r="C422" s="75" t="s">
        <v>372</v>
      </c>
      <c r="E422" s="14" t="s">
        <v>398</v>
      </c>
      <c r="F422" s="15">
        <v>53167</v>
      </c>
    </row>
    <row r="423" spans="2:6" ht="12.75">
      <c r="B423" s="63">
        <v>131113</v>
      </c>
      <c r="C423" s="73" t="s">
        <v>635</v>
      </c>
      <c r="E423" s="14" t="s">
        <v>428</v>
      </c>
      <c r="F423" s="15">
        <v>57636</v>
      </c>
    </row>
    <row r="424" spans="2:6" ht="12.75">
      <c r="B424" s="63">
        <v>132274</v>
      </c>
      <c r="C424" s="73" t="s">
        <v>673</v>
      </c>
      <c r="E424" s="14" t="s">
        <v>654</v>
      </c>
      <c r="F424" s="15">
        <v>140885</v>
      </c>
    </row>
    <row r="425" spans="2:6" ht="12.75">
      <c r="B425" s="63">
        <v>132649</v>
      </c>
      <c r="C425" s="73" t="s">
        <v>552</v>
      </c>
      <c r="E425" s="14" t="s">
        <v>136</v>
      </c>
      <c r="F425" s="15">
        <v>100414</v>
      </c>
    </row>
    <row r="426" spans="2:6" ht="12.75">
      <c r="B426" s="63">
        <v>133062</v>
      </c>
      <c r="C426" s="73" t="s">
        <v>848</v>
      </c>
      <c r="E426" s="14" t="s">
        <v>137</v>
      </c>
      <c r="F426" s="15">
        <v>75003</v>
      </c>
    </row>
    <row r="427" spans="2:6" ht="12.75">
      <c r="B427" s="63">
        <v>133073</v>
      </c>
      <c r="C427" s="73" t="s">
        <v>671</v>
      </c>
      <c r="E427" s="14" t="s">
        <v>656</v>
      </c>
      <c r="F427" s="15">
        <v>541413</v>
      </c>
    </row>
    <row r="428" spans="2:6" ht="12.75">
      <c r="B428" s="63">
        <v>133904</v>
      </c>
      <c r="C428" s="73" t="s">
        <v>579</v>
      </c>
      <c r="E428" s="14" t="s">
        <v>463</v>
      </c>
      <c r="F428" s="15">
        <v>62500</v>
      </c>
    </row>
    <row r="429" spans="2:6" ht="12.75">
      <c r="B429" s="63">
        <v>134292</v>
      </c>
      <c r="C429" s="73" t="s">
        <v>675</v>
      </c>
      <c r="E429" s="14" t="s">
        <v>449</v>
      </c>
      <c r="F429" s="15">
        <v>74851</v>
      </c>
    </row>
    <row r="430" spans="2:6" ht="12.75">
      <c r="B430" s="63">
        <v>134327</v>
      </c>
      <c r="C430" s="73" t="s">
        <v>312</v>
      </c>
      <c r="E430" s="14" t="s">
        <v>138</v>
      </c>
      <c r="F430" s="15">
        <v>106934</v>
      </c>
    </row>
    <row r="431" spans="2:6" ht="12.75">
      <c r="B431" s="63">
        <v>135206</v>
      </c>
      <c r="C431" s="73" t="s">
        <v>116</v>
      </c>
      <c r="E431" s="14" t="s">
        <v>139</v>
      </c>
      <c r="F431" s="15">
        <v>107062</v>
      </c>
    </row>
    <row r="432" spans="2:6" ht="12.75">
      <c r="B432" s="76">
        <v>136527</v>
      </c>
      <c r="C432" s="77" t="s">
        <v>874</v>
      </c>
      <c r="E432" s="14" t="s">
        <v>140</v>
      </c>
      <c r="F432" s="15">
        <v>107211</v>
      </c>
    </row>
    <row r="433" spans="2:6" ht="12.75">
      <c r="B433" s="63">
        <v>139139</v>
      </c>
      <c r="C433" s="73" t="s">
        <v>849</v>
      </c>
      <c r="E433" s="14" t="s">
        <v>454</v>
      </c>
      <c r="F433" s="15">
        <v>629141</v>
      </c>
    </row>
    <row r="434" spans="2:6" ht="12.75">
      <c r="B434" s="63">
        <v>139651</v>
      </c>
      <c r="C434" s="73" t="s">
        <v>418</v>
      </c>
      <c r="E434" s="14" t="s">
        <v>457</v>
      </c>
      <c r="F434" s="15">
        <v>110714</v>
      </c>
    </row>
    <row r="435" spans="2:6" ht="25.5">
      <c r="B435" s="63">
        <v>139913</v>
      </c>
      <c r="C435" s="75" t="s">
        <v>430</v>
      </c>
      <c r="E435" s="14" t="s">
        <v>141</v>
      </c>
      <c r="F435" s="15">
        <v>111762</v>
      </c>
    </row>
    <row r="436" spans="2:6" ht="12.75">
      <c r="B436" s="63">
        <v>140578</v>
      </c>
      <c r="C436" s="73" t="s">
        <v>499</v>
      </c>
      <c r="E436" s="14" t="s">
        <v>142</v>
      </c>
      <c r="F436" s="15">
        <v>110805</v>
      </c>
    </row>
    <row r="437" spans="2:6" ht="12.75">
      <c r="B437" s="63">
        <v>140885</v>
      </c>
      <c r="C437" s="73" t="s">
        <v>654</v>
      </c>
      <c r="E437" s="14" t="s">
        <v>143</v>
      </c>
      <c r="F437" s="15">
        <v>111159</v>
      </c>
    </row>
    <row r="438" spans="2:6" ht="12.75">
      <c r="B438" s="76">
        <v>141004</v>
      </c>
      <c r="C438" s="77" t="s">
        <v>875</v>
      </c>
      <c r="E438" s="14" t="s">
        <v>144</v>
      </c>
      <c r="F438" s="15">
        <v>109864</v>
      </c>
    </row>
    <row r="439" spans="2:6" ht="12.75">
      <c r="B439" s="63">
        <v>141322</v>
      </c>
      <c r="C439" s="73" t="s">
        <v>544</v>
      </c>
      <c r="E439" s="14" t="s">
        <v>145</v>
      </c>
      <c r="F439" s="15">
        <v>110496</v>
      </c>
    </row>
    <row r="440" spans="2:6" ht="12.75">
      <c r="B440" s="76">
        <v>142041</v>
      </c>
      <c r="C440" s="77" t="s">
        <v>876</v>
      </c>
      <c r="E440" s="14" t="s">
        <v>464</v>
      </c>
      <c r="F440" s="15">
        <v>2807309</v>
      </c>
    </row>
    <row r="441" spans="2:6" ht="12.75">
      <c r="B441" s="76">
        <v>143339</v>
      </c>
      <c r="C441" s="77" t="s">
        <v>877</v>
      </c>
      <c r="E441" s="14" t="s">
        <v>146</v>
      </c>
      <c r="F441" s="15">
        <v>75218</v>
      </c>
    </row>
    <row r="442" spans="2:6" ht="12.75">
      <c r="B442" s="63">
        <v>143500</v>
      </c>
      <c r="C442" s="73" t="s">
        <v>584</v>
      </c>
      <c r="E442" s="14" t="s">
        <v>147</v>
      </c>
      <c r="F442" s="15">
        <v>96457</v>
      </c>
    </row>
    <row r="443" spans="2:6" ht="12.75">
      <c r="B443" s="63">
        <v>143679</v>
      </c>
      <c r="C443" s="73" t="s">
        <v>683</v>
      </c>
      <c r="E443" s="14" t="s">
        <v>850</v>
      </c>
      <c r="F443" s="15">
        <v>151564</v>
      </c>
    </row>
    <row r="444" spans="2:6" ht="12.75">
      <c r="B444" s="63">
        <v>147944</v>
      </c>
      <c r="C444" s="73" t="s">
        <v>611</v>
      </c>
      <c r="E444" s="14" t="s">
        <v>662</v>
      </c>
      <c r="F444" s="15">
        <v>33419420</v>
      </c>
    </row>
    <row r="445" spans="2:6" ht="12.75">
      <c r="B445" s="63">
        <v>148823</v>
      </c>
      <c r="C445" s="73" t="s">
        <v>685</v>
      </c>
      <c r="E445" s="14" t="s">
        <v>663</v>
      </c>
      <c r="F445" s="15">
        <v>54350480</v>
      </c>
    </row>
    <row r="446" spans="2:6" ht="12.75">
      <c r="B446" s="76">
        <v>151508</v>
      </c>
      <c r="C446" s="77" t="s">
        <v>878</v>
      </c>
      <c r="E446" s="14" t="s">
        <v>664</v>
      </c>
      <c r="F446" s="15">
        <v>2164172</v>
      </c>
    </row>
    <row r="447" spans="2:6" ht="12.75">
      <c r="B447" s="63">
        <v>151564</v>
      </c>
      <c r="C447" s="73" t="s">
        <v>850</v>
      </c>
      <c r="E447" s="14" t="s">
        <v>466</v>
      </c>
      <c r="F447" s="15">
        <v>206440</v>
      </c>
    </row>
    <row r="448" spans="2:6" ht="12.75">
      <c r="B448" s="63">
        <v>154427</v>
      </c>
      <c r="C448" s="73" t="s">
        <v>686</v>
      </c>
      <c r="E448" s="14" t="s">
        <v>468</v>
      </c>
      <c r="F448" s="15">
        <v>86737</v>
      </c>
    </row>
    <row r="449" spans="2:6" ht="12.75">
      <c r="B449" s="63">
        <v>154938</v>
      </c>
      <c r="C449" s="73" t="s">
        <v>540</v>
      </c>
      <c r="E449" s="14" t="s">
        <v>148</v>
      </c>
      <c r="F449" s="15">
        <v>1101</v>
      </c>
    </row>
    <row r="450" spans="2:6" ht="12.75">
      <c r="B450" s="63">
        <v>156105</v>
      </c>
      <c r="C450" s="73" t="s">
        <v>221</v>
      </c>
      <c r="E450" s="14" t="s">
        <v>294</v>
      </c>
      <c r="F450" s="15">
        <v>1103</v>
      </c>
    </row>
    <row r="451" spans="2:6" ht="12.75">
      <c r="B451" s="63">
        <v>156627</v>
      </c>
      <c r="C451" s="73" t="s">
        <v>558</v>
      </c>
      <c r="E451" s="14" t="s">
        <v>295</v>
      </c>
      <c r="F451" s="15">
        <v>1104</v>
      </c>
    </row>
    <row r="452" spans="2:6" ht="12.75">
      <c r="B452" s="63">
        <v>189559</v>
      </c>
      <c r="C452" s="73" t="s">
        <v>125</v>
      </c>
      <c r="E452" s="14" t="s">
        <v>384</v>
      </c>
      <c r="F452" s="15">
        <v>51218</v>
      </c>
    </row>
    <row r="453" spans="2:6" ht="12.75">
      <c r="B453" s="63">
        <v>189640</v>
      </c>
      <c r="C453" s="73" t="s">
        <v>124</v>
      </c>
      <c r="E453" s="14" t="s">
        <v>532</v>
      </c>
      <c r="F453" s="15">
        <v>76437</v>
      </c>
    </row>
    <row r="454" spans="2:6" ht="12.75">
      <c r="B454" s="63">
        <v>191242</v>
      </c>
      <c r="C454" s="73" t="s">
        <v>390</v>
      </c>
      <c r="E454" s="14" t="s">
        <v>669</v>
      </c>
      <c r="F454" s="15">
        <v>13311847</v>
      </c>
    </row>
    <row r="455" spans="2:6" ht="12.75">
      <c r="B455" s="63">
        <v>191300</v>
      </c>
      <c r="C455" s="73" t="s">
        <v>126</v>
      </c>
      <c r="E455" s="14" t="s">
        <v>671</v>
      </c>
      <c r="F455" s="15">
        <v>133073</v>
      </c>
    </row>
    <row r="456" spans="2:6" ht="12.75">
      <c r="B456" s="63">
        <v>192654</v>
      </c>
      <c r="C456" s="73" t="s">
        <v>123</v>
      </c>
      <c r="E456" s="14" t="s">
        <v>149</v>
      </c>
      <c r="F456" s="15">
        <v>50000</v>
      </c>
    </row>
    <row r="457" spans="2:6" ht="12.75">
      <c r="B457" s="63">
        <v>192972</v>
      </c>
      <c r="C457" s="73" t="s">
        <v>387</v>
      </c>
      <c r="E457" s="14" t="s">
        <v>638</v>
      </c>
      <c r="F457" s="15">
        <v>110009</v>
      </c>
    </row>
    <row r="458" spans="2:6" ht="12.75">
      <c r="B458" s="63">
        <v>193395</v>
      </c>
      <c r="C458" s="73" t="s">
        <v>160</v>
      </c>
      <c r="E458" s="14" t="s">
        <v>483</v>
      </c>
      <c r="F458" s="15">
        <v>67458</v>
      </c>
    </row>
    <row r="459" spans="2:6" ht="12.75">
      <c r="B459" s="63">
        <v>194592</v>
      </c>
      <c r="C459" s="75" t="s">
        <v>71</v>
      </c>
      <c r="E459" s="14" t="s">
        <v>674</v>
      </c>
      <c r="F459" s="15">
        <v>60568050</v>
      </c>
    </row>
    <row r="460" spans="2:6" ht="12.75">
      <c r="B460" s="63">
        <v>198550</v>
      </c>
      <c r="C460" s="73" t="s">
        <v>512</v>
      </c>
      <c r="E460" s="14" t="s">
        <v>884</v>
      </c>
      <c r="F460" s="15">
        <v>1303000</v>
      </c>
    </row>
    <row r="461" spans="2:6" ht="12.75">
      <c r="B461" s="63">
        <v>205823</v>
      </c>
      <c r="C461" s="73" t="s">
        <v>93</v>
      </c>
      <c r="E461" s="14" t="s">
        <v>340</v>
      </c>
      <c r="F461" s="15">
        <v>9910</v>
      </c>
    </row>
    <row r="462" spans="2:6" ht="12.75">
      <c r="B462" s="63">
        <v>205992</v>
      </c>
      <c r="C462" s="73" t="s">
        <v>92</v>
      </c>
      <c r="E462" s="14" t="s">
        <v>341</v>
      </c>
      <c r="F462" s="15">
        <v>9911</v>
      </c>
    </row>
    <row r="463" spans="2:6" ht="12.75">
      <c r="B463" s="63">
        <v>206440</v>
      </c>
      <c r="C463" s="73" t="s">
        <v>466</v>
      </c>
      <c r="E463" s="14" t="s">
        <v>296</v>
      </c>
      <c r="F463" s="15">
        <v>1110</v>
      </c>
    </row>
    <row r="464" spans="2:6" ht="12.75">
      <c r="B464" s="63">
        <v>207089</v>
      </c>
      <c r="C464" s="73" t="s">
        <v>94</v>
      </c>
      <c r="E464" s="14" t="s">
        <v>299</v>
      </c>
      <c r="F464" s="15">
        <v>1111</v>
      </c>
    </row>
    <row r="465" spans="2:6" ht="12.75">
      <c r="B465" s="63">
        <v>208968</v>
      </c>
      <c r="C465" s="73" t="s">
        <v>448</v>
      </c>
      <c r="E465" s="14" t="s">
        <v>676</v>
      </c>
      <c r="F465" s="15">
        <v>67730114</v>
      </c>
    </row>
    <row r="466" spans="2:6" ht="12.75">
      <c r="B466" s="63">
        <v>218019</v>
      </c>
      <c r="C466" s="73" t="s">
        <v>113</v>
      </c>
      <c r="E466" s="14" t="s">
        <v>677</v>
      </c>
      <c r="F466" s="15">
        <v>67730103</v>
      </c>
    </row>
    <row r="467" spans="2:6" ht="12.75">
      <c r="B467" s="63">
        <v>224420</v>
      </c>
      <c r="C467" s="73" t="s">
        <v>122</v>
      </c>
      <c r="E467" s="14" t="s">
        <v>150</v>
      </c>
      <c r="F467" s="15">
        <v>111308</v>
      </c>
    </row>
    <row r="468" spans="2:6" ht="12.75">
      <c r="B468" s="63">
        <v>226368</v>
      </c>
      <c r="C468" s="73" t="s">
        <v>120</v>
      </c>
      <c r="E468" s="14" t="s">
        <v>678</v>
      </c>
      <c r="F468" s="15">
        <v>765344</v>
      </c>
    </row>
    <row r="469" spans="2:6" ht="12.75">
      <c r="B469" s="63">
        <v>271896</v>
      </c>
      <c r="C469" s="73" t="s">
        <v>519</v>
      </c>
      <c r="E469" s="14" t="s">
        <v>679</v>
      </c>
      <c r="F469" s="15">
        <v>556525</v>
      </c>
    </row>
    <row r="470" spans="2:6" ht="12.75">
      <c r="B470" s="63">
        <v>299752</v>
      </c>
      <c r="C470" s="73" t="s">
        <v>696</v>
      </c>
      <c r="E470" s="14" t="s">
        <v>300</v>
      </c>
      <c r="F470" s="15">
        <v>1115</v>
      </c>
    </row>
    <row r="471" spans="2:6" ht="12.75">
      <c r="B471" s="63">
        <v>301042</v>
      </c>
      <c r="C471" s="73" t="s">
        <v>164</v>
      </c>
      <c r="E471" s="14" t="s">
        <v>665</v>
      </c>
      <c r="F471" s="15">
        <v>126078</v>
      </c>
    </row>
    <row r="472" spans="2:6" ht="12.75">
      <c r="B472" s="63">
        <v>302012</v>
      </c>
      <c r="C472" s="73" t="s">
        <v>154</v>
      </c>
      <c r="E472" s="14" t="s">
        <v>680</v>
      </c>
      <c r="F472" s="15">
        <v>16568028</v>
      </c>
    </row>
    <row r="473" spans="2:6" ht="12.75">
      <c r="B473" s="63">
        <v>302705</v>
      </c>
      <c r="C473" s="73" t="s">
        <v>697</v>
      </c>
      <c r="E473" s="14" t="s">
        <v>681</v>
      </c>
      <c r="F473" s="15">
        <v>23092173</v>
      </c>
    </row>
    <row r="474" spans="2:6" ht="12.75">
      <c r="B474" s="63">
        <v>302794</v>
      </c>
      <c r="C474" s="73" t="s">
        <v>474</v>
      </c>
      <c r="E474" s="14" t="s">
        <v>682</v>
      </c>
      <c r="F474" s="15">
        <v>2784943</v>
      </c>
    </row>
    <row r="475" spans="2:6" ht="12.75">
      <c r="B475" s="63">
        <v>303344</v>
      </c>
      <c r="C475" s="73" t="s">
        <v>698</v>
      </c>
      <c r="E475" s="14" t="s">
        <v>865</v>
      </c>
      <c r="F475" s="15">
        <v>1227</v>
      </c>
    </row>
    <row r="476" spans="2:6" ht="12.75">
      <c r="B476" s="63">
        <v>303479</v>
      </c>
      <c r="C476" s="73" t="s">
        <v>699</v>
      </c>
      <c r="E476" s="14" t="s">
        <v>839</v>
      </c>
      <c r="F476" s="15">
        <v>76448</v>
      </c>
    </row>
    <row r="477" spans="2:6" ht="12.75">
      <c r="B477" s="63">
        <v>305033</v>
      </c>
      <c r="C477" s="73" t="s">
        <v>580</v>
      </c>
      <c r="E477" s="14" t="s">
        <v>684</v>
      </c>
      <c r="F477" s="15">
        <v>1024573</v>
      </c>
    </row>
    <row r="478" spans="2:6" ht="12.75">
      <c r="B478" s="63">
        <v>309002</v>
      </c>
      <c r="C478" s="73" t="s">
        <v>472</v>
      </c>
      <c r="E478" s="14" t="s">
        <v>151</v>
      </c>
      <c r="F478" s="15">
        <v>118741</v>
      </c>
    </row>
    <row r="479" spans="2:6" ht="12.75">
      <c r="B479" s="63">
        <v>315220</v>
      </c>
      <c r="C479" s="73" t="s">
        <v>702</v>
      </c>
      <c r="E479" s="14" t="s">
        <v>581</v>
      </c>
      <c r="F479" s="15">
        <v>87683</v>
      </c>
    </row>
    <row r="480" spans="2:6" ht="12.75">
      <c r="B480" s="63">
        <v>315377</v>
      </c>
      <c r="C480" s="73" t="s">
        <v>703</v>
      </c>
      <c r="E480" s="14" t="s">
        <v>152</v>
      </c>
      <c r="F480" s="15">
        <v>608731</v>
      </c>
    </row>
    <row r="481" spans="2:6" ht="12.75">
      <c r="B481" s="63">
        <v>319846</v>
      </c>
      <c r="C481" s="75" t="s">
        <v>79</v>
      </c>
      <c r="E481" s="14" t="s">
        <v>534</v>
      </c>
      <c r="F481" s="15">
        <v>77474</v>
      </c>
    </row>
    <row r="482" spans="2:6" ht="12.75">
      <c r="B482" s="63">
        <v>319857</v>
      </c>
      <c r="C482" s="73" t="s">
        <v>97</v>
      </c>
      <c r="E482" s="14" t="s">
        <v>836</v>
      </c>
      <c r="F482" s="15">
        <v>67721</v>
      </c>
    </row>
    <row r="483" spans="2:6" ht="12.75">
      <c r="B483" s="63">
        <v>334883</v>
      </c>
      <c r="C483" s="73" t="s">
        <v>626</v>
      </c>
      <c r="E483" s="14" t="s">
        <v>687</v>
      </c>
      <c r="F483" s="15">
        <v>1335871</v>
      </c>
    </row>
    <row r="484" spans="2:6" ht="12.75">
      <c r="B484" s="63">
        <v>366701</v>
      </c>
      <c r="C484" s="73" t="s">
        <v>704</v>
      </c>
      <c r="E484" s="14" t="s">
        <v>688</v>
      </c>
      <c r="F484" s="15">
        <v>822060</v>
      </c>
    </row>
    <row r="485" spans="2:6" ht="12.75">
      <c r="B485" s="63">
        <v>373024</v>
      </c>
      <c r="C485" s="73" t="s">
        <v>187</v>
      </c>
      <c r="E485" s="14" t="s">
        <v>689</v>
      </c>
      <c r="F485" s="15">
        <v>680319</v>
      </c>
    </row>
    <row r="486" spans="2:6" ht="12.75">
      <c r="B486" s="63">
        <v>379793</v>
      </c>
      <c r="C486" s="73" t="s">
        <v>649</v>
      </c>
      <c r="E486" s="14" t="s">
        <v>153</v>
      </c>
      <c r="F486" s="15">
        <v>110543</v>
      </c>
    </row>
    <row r="487" spans="2:6" ht="12.75">
      <c r="B487" s="63">
        <v>434071</v>
      </c>
      <c r="C487" s="73" t="s">
        <v>705</v>
      </c>
      <c r="E487" s="14" t="s">
        <v>154</v>
      </c>
      <c r="F487" s="15">
        <v>302012</v>
      </c>
    </row>
    <row r="488" spans="2:6" ht="12.75">
      <c r="B488" s="63">
        <v>443481</v>
      </c>
      <c r="C488" s="73" t="s">
        <v>706</v>
      </c>
      <c r="E488" s="16" t="s">
        <v>690</v>
      </c>
      <c r="F488" s="15">
        <v>10034932</v>
      </c>
    </row>
    <row r="489" spans="2:6" ht="12.75">
      <c r="B489" s="63">
        <v>446866</v>
      </c>
      <c r="C489" s="73" t="s">
        <v>508</v>
      </c>
      <c r="E489" s="14" t="s">
        <v>155</v>
      </c>
      <c r="F489" s="15">
        <v>7647010</v>
      </c>
    </row>
    <row r="490" spans="2:6" ht="12.75">
      <c r="B490" s="63">
        <v>463581</v>
      </c>
      <c r="C490" s="73" t="s">
        <v>573</v>
      </c>
      <c r="E490" s="14" t="s">
        <v>870</v>
      </c>
      <c r="F490" s="15">
        <v>74908</v>
      </c>
    </row>
    <row r="491" spans="2:6" ht="12.75">
      <c r="B491" s="63">
        <v>474259</v>
      </c>
      <c r="C491" s="73" t="s">
        <v>577</v>
      </c>
      <c r="E491" s="14" t="s">
        <v>156</v>
      </c>
      <c r="F491" s="15">
        <v>191234227</v>
      </c>
    </row>
    <row r="492" spans="2:6" ht="12.75">
      <c r="B492" s="63">
        <v>484208</v>
      </c>
      <c r="C492" s="73" t="s">
        <v>432</v>
      </c>
      <c r="E492" s="14" t="s">
        <v>156</v>
      </c>
      <c r="F492" s="15">
        <v>341972314</v>
      </c>
    </row>
    <row r="493" spans="2:6" ht="12.75">
      <c r="B493" s="63">
        <v>492808</v>
      </c>
      <c r="C493" s="73" t="s">
        <v>506</v>
      </c>
      <c r="E493" s="14" t="s">
        <v>479</v>
      </c>
      <c r="F493" s="15">
        <v>10035106</v>
      </c>
    </row>
    <row r="494" spans="2:6" ht="12.75">
      <c r="B494" s="63">
        <v>494031</v>
      </c>
      <c r="C494" s="75" t="s">
        <v>709</v>
      </c>
      <c r="E494" s="14" t="s">
        <v>157</v>
      </c>
      <c r="F494" s="15">
        <v>7664393</v>
      </c>
    </row>
    <row r="495" spans="2:6" ht="12.75">
      <c r="B495" s="63">
        <v>505602</v>
      </c>
      <c r="C495" s="73" t="s">
        <v>710</v>
      </c>
      <c r="E495" s="14" t="s">
        <v>158</v>
      </c>
      <c r="F495" s="15">
        <v>7783075</v>
      </c>
    </row>
    <row r="496" spans="2:6" ht="12.75">
      <c r="B496" s="63">
        <v>509148</v>
      </c>
      <c r="C496" s="73" t="s">
        <v>711</v>
      </c>
      <c r="E496" s="14" t="s">
        <v>159</v>
      </c>
      <c r="F496" s="15">
        <v>7783064</v>
      </c>
    </row>
    <row r="497" spans="2:6" ht="12.75">
      <c r="B497" s="63">
        <v>510156</v>
      </c>
      <c r="C497" s="73" t="s">
        <v>851</v>
      </c>
      <c r="E497" s="14" t="s">
        <v>660</v>
      </c>
      <c r="F497" s="15">
        <v>123319</v>
      </c>
    </row>
    <row r="498" spans="2:6" ht="12.75">
      <c r="B498" s="63">
        <v>512561</v>
      </c>
      <c r="C498" s="73" t="s">
        <v>712</v>
      </c>
      <c r="E498" s="14" t="s">
        <v>691</v>
      </c>
      <c r="F498" s="15">
        <v>3778732</v>
      </c>
    </row>
    <row r="499" spans="2:6" ht="12.75">
      <c r="B499" s="63">
        <v>513371</v>
      </c>
      <c r="C499" s="75" t="s">
        <v>637</v>
      </c>
      <c r="E499" s="14" t="s">
        <v>160</v>
      </c>
      <c r="F499" s="15">
        <v>193395</v>
      </c>
    </row>
    <row r="500" spans="2:6" ht="12.75">
      <c r="B500" s="76">
        <v>513791</v>
      </c>
      <c r="C500" s="83" t="s">
        <v>879</v>
      </c>
      <c r="E500" s="14" t="s">
        <v>692</v>
      </c>
      <c r="F500" s="15">
        <v>24267569</v>
      </c>
    </row>
    <row r="501" spans="2:6" ht="12.75">
      <c r="B501" s="63">
        <v>528290</v>
      </c>
      <c r="C501" s="73" t="s">
        <v>714</v>
      </c>
      <c r="E501" s="14" t="s">
        <v>693</v>
      </c>
      <c r="F501" s="15">
        <v>76180966</v>
      </c>
    </row>
    <row r="502" spans="2:6" ht="12.75">
      <c r="B502" s="63">
        <v>531760</v>
      </c>
      <c r="C502" s="73" t="s">
        <v>715</v>
      </c>
      <c r="E502" s="14" t="s">
        <v>694</v>
      </c>
      <c r="F502" s="15">
        <v>9004664</v>
      </c>
    </row>
    <row r="503" spans="2:6" ht="12.75">
      <c r="B503" s="63">
        <v>531828</v>
      </c>
      <c r="C503" s="73" t="s">
        <v>717</v>
      </c>
      <c r="E503" s="14" t="s">
        <v>695</v>
      </c>
      <c r="F503" s="15">
        <v>13463406</v>
      </c>
    </row>
    <row r="504" spans="2:6" ht="12.75">
      <c r="B504" s="63">
        <v>532274</v>
      </c>
      <c r="C504" s="73" t="s">
        <v>364</v>
      </c>
      <c r="E504" s="14" t="s">
        <v>486</v>
      </c>
      <c r="F504" s="15">
        <v>78842</v>
      </c>
    </row>
    <row r="505" spans="2:6" ht="12.75">
      <c r="B505" s="63">
        <v>534521</v>
      </c>
      <c r="C505" s="73" t="s">
        <v>421</v>
      </c>
      <c r="E505" s="14" t="s">
        <v>301</v>
      </c>
      <c r="F505" s="15">
        <v>1125</v>
      </c>
    </row>
    <row r="506" spans="2:6" ht="12.75">
      <c r="B506" s="63">
        <v>540590</v>
      </c>
      <c r="C506" s="73" t="s">
        <v>287</v>
      </c>
      <c r="E506" s="14" t="s">
        <v>866</v>
      </c>
      <c r="F506" s="15">
        <v>1228</v>
      </c>
    </row>
    <row r="507" spans="2:6" ht="12.75">
      <c r="B507" s="63">
        <v>540738</v>
      </c>
      <c r="C507" s="73" t="s">
        <v>293</v>
      </c>
      <c r="E507" s="14" t="s">
        <v>161</v>
      </c>
      <c r="F507" s="15">
        <v>78591</v>
      </c>
    </row>
    <row r="508" spans="2:6" ht="12.75">
      <c r="B508" s="63">
        <v>540841</v>
      </c>
      <c r="C508" s="73" t="s">
        <v>268</v>
      </c>
      <c r="E508" s="14" t="s">
        <v>541</v>
      </c>
      <c r="F508" s="15">
        <v>78795</v>
      </c>
    </row>
    <row r="509" spans="2:6" ht="12.75">
      <c r="B509" s="65">
        <v>540885</v>
      </c>
      <c r="C509" s="73" t="s">
        <v>821</v>
      </c>
      <c r="E509" s="14" t="s">
        <v>162</v>
      </c>
      <c r="F509" s="15">
        <v>67630</v>
      </c>
    </row>
    <row r="510" spans="2:6" ht="12.75">
      <c r="B510" s="63">
        <v>541413</v>
      </c>
      <c r="C510" s="73" t="s">
        <v>656</v>
      </c>
      <c r="E510" s="14" t="s">
        <v>657</v>
      </c>
      <c r="F510" s="15">
        <v>120581</v>
      </c>
    </row>
    <row r="511" spans="2:6" ht="12.75">
      <c r="B511" s="63">
        <v>541731</v>
      </c>
      <c r="C511" s="73" t="s">
        <v>297</v>
      </c>
      <c r="E511" s="14" t="s">
        <v>700</v>
      </c>
      <c r="F511" s="15">
        <v>4759482</v>
      </c>
    </row>
    <row r="512" spans="2:6" ht="12.75">
      <c r="B512" s="63">
        <v>542756</v>
      </c>
      <c r="C512" s="73" t="s">
        <v>852</v>
      </c>
      <c r="E512" s="14" t="s">
        <v>701</v>
      </c>
      <c r="F512" s="15">
        <v>77501634</v>
      </c>
    </row>
    <row r="513" spans="2:6" ht="12.75">
      <c r="B513" s="63">
        <v>542881</v>
      </c>
      <c r="C513" s="73" t="s">
        <v>99</v>
      </c>
      <c r="E513" s="14" t="s">
        <v>698</v>
      </c>
      <c r="F513" s="15">
        <v>303344</v>
      </c>
    </row>
    <row r="514" spans="2:6" ht="12.75">
      <c r="B514" s="63">
        <v>546883</v>
      </c>
      <c r="C514" s="73" t="s">
        <v>453</v>
      </c>
      <c r="E514" s="14" t="s">
        <v>163</v>
      </c>
      <c r="F514" s="15">
        <v>7439921</v>
      </c>
    </row>
    <row r="515" spans="2:6" ht="12.75">
      <c r="B515" s="63">
        <v>554132</v>
      </c>
      <c r="C515" s="73" t="s">
        <v>316</v>
      </c>
      <c r="E515" s="14" t="s">
        <v>164</v>
      </c>
      <c r="F515" s="15">
        <v>301042</v>
      </c>
    </row>
    <row r="516" spans="2:6" ht="12.75">
      <c r="B516" s="63">
        <v>555840</v>
      </c>
      <c r="C516" s="75" t="s">
        <v>309</v>
      </c>
      <c r="E516" s="14" t="s">
        <v>165</v>
      </c>
      <c r="F516" s="15">
        <v>7758976</v>
      </c>
    </row>
    <row r="517" spans="2:6" ht="12.75">
      <c r="B517" s="63">
        <v>556525</v>
      </c>
      <c r="C517" s="73" t="s">
        <v>679</v>
      </c>
      <c r="E517" s="14" t="s">
        <v>166</v>
      </c>
      <c r="F517" s="15">
        <v>1128</v>
      </c>
    </row>
    <row r="518" spans="2:6" ht="12.75">
      <c r="B518" s="63">
        <v>563473</v>
      </c>
      <c r="C518" s="73" t="s">
        <v>407</v>
      </c>
      <c r="E518" s="14" t="s">
        <v>305</v>
      </c>
      <c r="F518" s="15">
        <v>1129</v>
      </c>
    </row>
    <row r="519" spans="2:6" ht="12.75">
      <c r="B519" s="63">
        <v>564250</v>
      </c>
      <c r="C519" s="73" t="s">
        <v>647</v>
      </c>
      <c r="E519" s="14" t="s">
        <v>167</v>
      </c>
      <c r="F519" s="15">
        <v>7446277</v>
      </c>
    </row>
    <row r="520" spans="2:6" ht="12.75">
      <c r="B520" s="63">
        <v>569619</v>
      </c>
      <c r="C520" s="75" t="s">
        <v>553</v>
      </c>
      <c r="E520" s="14" t="s">
        <v>168</v>
      </c>
      <c r="F520" s="15">
        <v>1335326</v>
      </c>
    </row>
    <row r="521" spans="2:6" ht="12.75">
      <c r="B521" s="63">
        <v>569642</v>
      </c>
      <c r="C521" s="73" t="s">
        <v>550</v>
      </c>
      <c r="E521" s="14" t="s">
        <v>169</v>
      </c>
      <c r="F521" s="15">
        <v>58899</v>
      </c>
    </row>
    <row r="522" spans="2:6" ht="12.75">
      <c r="B522" s="63">
        <v>584849</v>
      </c>
      <c r="C522" s="73" t="s">
        <v>240</v>
      </c>
      <c r="E522" s="14" t="s">
        <v>316</v>
      </c>
      <c r="F522" s="15">
        <v>554132</v>
      </c>
    </row>
    <row r="523" spans="2:6" ht="12.75">
      <c r="B523" s="63">
        <v>590965</v>
      </c>
      <c r="C523" s="73" t="s">
        <v>721</v>
      </c>
      <c r="E523" s="14" t="s">
        <v>317</v>
      </c>
      <c r="F523" s="15">
        <v>919164</v>
      </c>
    </row>
    <row r="524" spans="2:6" ht="12.75">
      <c r="B524" s="76">
        <v>592018</v>
      </c>
      <c r="C524" s="77" t="s">
        <v>880</v>
      </c>
      <c r="E524" s="14" t="s">
        <v>707</v>
      </c>
      <c r="F524" s="15">
        <v>846491</v>
      </c>
    </row>
    <row r="525" spans="2:6" ht="12.75">
      <c r="B525" s="63">
        <v>592621</v>
      </c>
      <c r="C525" s="73" t="s">
        <v>722</v>
      </c>
      <c r="E525" s="14" t="s">
        <v>306</v>
      </c>
      <c r="F525" s="15">
        <v>1131</v>
      </c>
    </row>
    <row r="526" spans="2:6" ht="12.75">
      <c r="B526" s="63">
        <v>593602</v>
      </c>
      <c r="C526" s="73" t="s">
        <v>530</v>
      </c>
      <c r="E526" s="14" t="s">
        <v>170</v>
      </c>
      <c r="F526" s="15">
        <v>108316</v>
      </c>
    </row>
    <row r="527" spans="2:6" ht="12.75">
      <c r="B527" s="63">
        <v>593748</v>
      </c>
      <c r="C527" s="73" t="s">
        <v>500</v>
      </c>
      <c r="E527" s="16" t="s">
        <v>708</v>
      </c>
      <c r="F527" s="15">
        <v>8018017</v>
      </c>
    </row>
    <row r="528" spans="2:6" ht="12.75">
      <c r="B528" s="63">
        <v>595335</v>
      </c>
      <c r="C528" s="73" t="s">
        <v>713</v>
      </c>
      <c r="E528" s="14" t="s">
        <v>487</v>
      </c>
      <c r="F528" s="15">
        <v>12427382</v>
      </c>
    </row>
    <row r="529" spans="2:6" ht="12.75">
      <c r="B529" s="63">
        <v>602879</v>
      </c>
      <c r="C529" s="73" t="s">
        <v>68</v>
      </c>
      <c r="E529" s="14" t="s">
        <v>171</v>
      </c>
      <c r="F529" s="15">
        <v>7439965</v>
      </c>
    </row>
    <row r="530" spans="2:6" ht="12.75">
      <c r="B530" s="63">
        <v>606202</v>
      </c>
      <c r="C530" s="73" t="s">
        <v>354</v>
      </c>
      <c r="E530" s="14" t="s">
        <v>909</v>
      </c>
      <c r="F530" s="15">
        <v>12079651</v>
      </c>
    </row>
    <row r="531" spans="2:6" ht="12.75">
      <c r="B531" s="63">
        <v>607578</v>
      </c>
      <c r="C531" s="73" t="s">
        <v>55</v>
      </c>
      <c r="E531" s="14" t="s">
        <v>172</v>
      </c>
      <c r="F531" s="15">
        <v>108394</v>
      </c>
    </row>
    <row r="532" spans="2:6" ht="12.75">
      <c r="B532" s="63">
        <v>608731</v>
      </c>
      <c r="C532" s="75" t="s">
        <v>152</v>
      </c>
      <c r="E532" s="14" t="s">
        <v>608</v>
      </c>
      <c r="F532" s="15">
        <v>99650</v>
      </c>
    </row>
    <row r="533" spans="2:6" ht="12.75">
      <c r="B533" s="76">
        <v>612828</v>
      </c>
      <c r="C533" s="83" t="s">
        <v>881</v>
      </c>
      <c r="E533" s="14" t="s">
        <v>495</v>
      </c>
      <c r="F533" s="15">
        <v>71589</v>
      </c>
    </row>
    <row r="534" spans="2:6" ht="12.75">
      <c r="B534" s="63">
        <v>613354</v>
      </c>
      <c r="C534" s="73" t="s">
        <v>723</v>
      </c>
      <c r="E534" s="14" t="s">
        <v>713</v>
      </c>
      <c r="F534" s="15">
        <v>595335</v>
      </c>
    </row>
    <row r="535" spans="2:6" ht="12.75">
      <c r="B535" s="63">
        <v>615054</v>
      </c>
      <c r="C535" s="73" t="s">
        <v>51</v>
      </c>
      <c r="E535" s="14" t="s">
        <v>685</v>
      </c>
      <c r="F535" s="15">
        <v>148823</v>
      </c>
    </row>
    <row r="536" spans="2:6" ht="12.75">
      <c r="B536" s="63">
        <v>615532</v>
      </c>
      <c r="C536" s="73" t="s">
        <v>724</v>
      </c>
      <c r="E536" s="14" t="s">
        <v>716</v>
      </c>
      <c r="F536" s="15">
        <v>9002680</v>
      </c>
    </row>
    <row r="537" spans="2:6" ht="12.75">
      <c r="B537" s="63">
        <v>621647</v>
      </c>
      <c r="C537" s="73" t="s">
        <v>199</v>
      </c>
      <c r="E537" s="14" t="s">
        <v>718</v>
      </c>
      <c r="F537" s="15">
        <v>6112761</v>
      </c>
    </row>
    <row r="538" spans="2:6" ht="12.75">
      <c r="B538" s="63">
        <v>624839</v>
      </c>
      <c r="C538" s="73" t="s">
        <v>179</v>
      </c>
      <c r="E538" s="14" t="s">
        <v>173</v>
      </c>
      <c r="F538" s="15">
        <v>7487947</v>
      </c>
    </row>
    <row r="539" spans="2:6" ht="12.75">
      <c r="B539" s="63">
        <v>629141</v>
      </c>
      <c r="C539" s="73" t="s">
        <v>454</v>
      </c>
      <c r="E539" s="14" t="s">
        <v>174</v>
      </c>
      <c r="F539" s="15">
        <v>7439976</v>
      </c>
    </row>
    <row r="540" spans="2:6" ht="12.75">
      <c r="B540" s="63">
        <v>630080</v>
      </c>
      <c r="C540" s="73" t="s">
        <v>103</v>
      </c>
      <c r="E540" s="14" t="s">
        <v>715</v>
      </c>
      <c r="F540" s="15">
        <v>531760</v>
      </c>
    </row>
    <row r="541" spans="2:6" ht="12.75">
      <c r="B541" s="63">
        <v>630933</v>
      </c>
      <c r="C541" s="73" t="s">
        <v>643</v>
      </c>
      <c r="E541" s="14" t="s">
        <v>497</v>
      </c>
      <c r="F541" s="15">
        <v>72333</v>
      </c>
    </row>
    <row r="542" spans="2:6" ht="12.75">
      <c r="B542" s="63">
        <v>636215</v>
      </c>
      <c r="C542" s="73" t="s">
        <v>727</v>
      </c>
      <c r="E542" s="14" t="s">
        <v>719</v>
      </c>
      <c r="F542" s="15">
        <v>3963959</v>
      </c>
    </row>
    <row r="543" spans="2:6" ht="12.75">
      <c r="B543" s="63">
        <v>680319</v>
      </c>
      <c r="C543" s="73" t="s">
        <v>689</v>
      </c>
      <c r="E543" s="14" t="s">
        <v>504</v>
      </c>
      <c r="F543" s="15">
        <v>74828</v>
      </c>
    </row>
    <row r="544" spans="2:6" ht="12.75">
      <c r="B544" s="63">
        <v>684935</v>
      </c>
      <c r="C544" s="73" t="s">
        <v>853</v>
      </c>
      <c r="E544" s="14" t="s">
        <v>175</v>
      </c>
      <c r="F544" s="15">
        <v>67561</v>
      </c>
    </row>
    <row r="545" spans="2:6" ht="12.75">
      <c r="B545" s="63">
        <v>712685</v>
      </c>
      <c r="C545" s="75" t="s">
        <v>361</v>
      </c>
      <c r="E545" s="14" t="s">
        <v>455</v>
      </c>
      <c r="F545" s="15">
        <v>60560</v>
      </c>
    </row>
    <row r="546" spans="2:6" ht="12.75">
      <c r="B546" s="63">
        <v>759739</v>
      </c>
      <c r="C546" s="73" t="s">
        <v>728</v>
      </c>
      <c r="E546" s="14" t="s">
        <v>442</v>
      </c>
      <c r="F546" s="15">
        <v>59052</v>
      </c>
    </row>
    <row r="547" spans="2:6" ht="12.75">
      <c r="B547" s="63">
        <v>764410</v>
      </c>
      <c r="C547" s="73" t="s">
        <v>304</v>
      </c>
      <c r="E547" s="14" t="s">
        <v>720</v>
      </c>
      <c r="F547" s="15">
        <v>15475566</v>
      </c>
    </row>
    <row r="548" spans="2:6" ht="12.75">
      <c r="B548" s="63">
        <v>765344</v>
      </c>
      <c r="C548" s="73" t="s">
        <v>678</v>
      </c>
      <c r="E548" s="14" t="s">
        <v>498</v>
      </c>
      <c r="F548" s="15">
        <v>72435</v>
      </c>
    </row>
    <row r="549" spans="2:6" ht="12.75">
      <c r="B549" s="63">
        <v>794934</v>
      </c>
      <c r="C549" s="73" t="s">
        <v>731</v>
      </c>
      <c r="E549" s="14" t="s">
        <v>489</v>
      </c>
      <c r="F549" s="15">
        <v>96333</v>
      </c>
    </row>
    <row r="550" spans="2:6" ht="12.75">
      <c r="B550" s="63">
        <v>811972</v>
      </c>
      <c r="C550" s="73" t="s">
        <v>258</v>
      </c>
      <c r="E550" s="14" t="s">
        <v>176</v>
      </c>
      <c r="F550" s="15">
        <v>74839</v>
      </c>
    </row>
    <row r="551" spans="2:6" ht="12.75">
      <c r="B551" s="76">
        <v>814891</v>
      </c>
      <c r="C551" s="77" t="s">
        <v>882</v>
      </c>
      <c r="E551" s="14" t="s">
        <v>492</v>
      </c>
      <c r="F551" s="15">
        <v>74873</v>
      </c>
    </row>
    <row r="552" spans="2:6" ht="12.75">
      <c r="B552" s="63">
        <v>822060</v>
      </c>
      <c r="C552" s="75" t="s">
        <v>688</v>
      </c>
      <c r="E552" s="14" t="s">
        <v>177</v>
      </c>
      <c r="F552" s="15">
        <v>71556</v>
      </c>
    </row>
    <row r="553" spans="2:6" ht="12.75">
      <c r="B553" s="63">
        <v>838880</v>
      </c>
      <c r="C553" s="75" t="s">
        <v>416</v>
      </c>
      <c r="E553" s="14" t="s">
        <v>178</v>
      </c>
      <c r="F553" s="15">
        <v>78933</v>
      </c>
    </row>
    <row r="554" spans="2:6" ht="12.75">
      <c r="B554" s="63">
        <v>846491</v>
      </c>
      <c r="C554" s="73" t="s">
        <v>707</v>
      </c>
      <c r="E554" s="14" t="s">
        <v>451</v>
      </c>
      <c r="F554" s="15">
        <v>60344</v>
      </c>
    </row>
    <row r="555" spans="2:6" ht="12.75">
      <c r="B555" s="63">
        <v>846504</v>
      </c>
      <c r="C555" s="73" t="s">
        <v>733</v>
      </c>
      <c r="E555" s="14" t="s">
        <v>496</v>
      </c>
      <c r="F555" s="15">
        <v>74884</v>
      </c>
    </row>
    <row r="556" spans="2:6" ht="12.75">
      <c r="B556" s="63">
        <v>919164</v>
      </c>
      <c r="C556" s="73" t="s">
        <v>317</v>
      </c>
      <c r="E556" s="14" t="s">
        <v>271</v>
      </c>
      <c r="F556" s="15">
        <v>108101</v>
      </c>
    </row>
    <row r="557" spans="2:6" ht="12.75">
      <c r="B557" s="63">
        <v>924163</v>
      </c>
      <c r="C557" s="73" t="s">
        <v>198</v>
      </c>
      <c r="E557" s="14" t="s">
        <v>179</v>
      </c>
      <c r="F557" s="15">
        <v>624839</v>
      </c>
    </row>
    <row r="558" spans="2:6" ht="12.75">
      <c r="B558" s="63">
        <v>924425</v>
      </c>
      <c r="C558" s="73" t="s">
        <v>734</v>
      </c>
      <c r="E558" s="14" t="s">
        <v>500</v>
      </c>
      <c r="F558" s="15">
        <v>593748</v>
      </c>
    </row>
    <row r="559" spans="2:6" ht="12.75">
      <c r="B559" s="63">
        <v>930552</v>
      </c>
      <c r="C559" s="73" t="s">
        <v>204</v>
      </c>
      <c r="E559" s="14" t="s">
        <v>502</v>
      </c>
      <c r="F559" s="15">
        <v>80626</v>
      </c>
    </row>
    <row r="560" spans="2:6" ht="12.75">
      <c r="B560" s="63">
        <v>961115</v>
      </c>
      <c r="C560" s="73" t="s">
        <v>737</v>
      </c>
      <c r="E560" s="14" t="s">
        <v>477</v>
      </c>
      <c r="F560" s="15">
        <v>66273</v>
      </c>
    </row>
    <row r="561" spans="2:6" ht="12.75">
      <c r="B561" s="63">
        <v>989388</v>
      </c>
      <c r="C561" s="73" t="s">
        <v>551</v>
      </c>
      <c r="E561" s="14" t="s">
        <v>180</v>
      </c>
      <c r="F561" s="15">
        <v>1634044</v>
      </c>
    </row>
    <row r="562" spans="2:6" ht="12.75">
      <c r="B562" s="63">
        <v>1024573</v>
      </c>
      <c r="C562" s="73" t="s">
        <v>684</v>
      </c>
      <c r="E562" s="14" t="s">
        <v>721</v>
      </c>
      <c r="F562" s="15">
        <v>590965</v>
      </c>
    </row>
    <row r="563" spans="2:6" ht="12.75">
      <c r="B563" s="63">
        <v>1116547</v>
      </c>
      <c r="C563" s="73" t="s">
        <v>854</v>
      </c>
      <c r="E563" s="14" t="s">
        <v>722</v>
      </c>
      <c r="F563" s="15">
        <v>592621</v>
      </c>
    </row>
    <row r="564" spans="2:6" ht="12.75">
      <c r="B564" s="63">
        <v>1120714</v>
      </c>
      <c r="C564" s="73" t="s">
        <v>33</v>
      </c>
      <c r="E564" s="14" t="s">
        <v>505</v>
      </c>
      <c r="F564" s="15">
        <v>74953</v>
      </c>
    </row>
    <row r="565" spans="2:6" ht="12.75">
      <c r="B565" s="63">
        <v>1163195</v>
      </c>
      <c r="C565" s="73" t="s">
        <v>623</v>
      </c>
      <c r="E565" s="14" t="s">
        <v>181</v>
      </c>
      <c r="F565" s="15">
        <v>75092</v>
      </c>
    </row>
    <row r="566" spans="2:6" ht="12.75">
      <c r="B566" s="76">
        <v>1189851</v>
      </c>
      <c r="C566" s="77" t="s">
        <v>883</v>
      </c>
      <c r="E566" s="14" t="s">
        <v>182</v>
      </c>
      <c r="F566" s="15">
        <v>101688</v>
      </c>
    </row>
    <row r="567" spans="2:6" ht="12.75">
      <c r="B567" s="63">
        <v>1271289</v>
      </c>
      <c r="C567" s="73" t="s">
        <v>194</v>
      </c>
      <c r="E567" s="14" t="s">
        <v>435</v>
      </c>
      <c r="F567" s="15">
        <v>58184</v>
      </c>
    </row>
    <row r="568" spans="2:6" ht="12.75">
      <c r="B568" s="76">
        <v>1303000</v>
      </c>
      <c r="C568" s="77" t="s">
        <v>884</v>
      </c>
      <c r="E568" s="14" t="s">
        <v>415</v>
      </c>
      <c r="F568" s="15">
        <v>56042</v>
      </c>
    </row>
    <row r="569" spans="2:6" ht="12.75">
      <c r="B569" s="76">
        <v>1303282</v>
      </c>
      <c r="C569" s="77" t="s">
        <v>885</v>
      </c>
      <c r="E569" s="14" t="s">
        <v>725</v>
      </c>
      <c r="F569" s="15">
        <v>9006422</v>
      </c>
    </row>
    <row r="570" spans="2:6" ht="12.75">
      <c r="B570" s="76">
        <v>1304569</v>
      </c>
      <c r="C570" s="77" t="s">
        <v>886</v>
      </c>
      <c r="E570" s="14" t="s">
        <v>706</v>
      </c>
      <c r="F570" s="15">
        <v>443481</v>
      </c>
    </row>
    <row r="571" spans="2:6" ht="12.75">
      <c r="B571" s="76">
        <v>1307966</v>
      </c>
      <c r="C571" s="77" t="s">
        <v>887</v>
      </c>
      <c r="E571" s="14" t="s">
        <v>183</v>
      </c>
      <c r="F571" s="15">
        <v>90948</v>
      </c>
    </row>
    <row r="572" spans="2:6" ht="12.75">
      <c r="B572" s="76">
        <v>1308061</v>
      </c>
      <c r="C572" s="77" t="s">
        <v>888</v>
      </c>
      <c r="E572" s="14" t="s">
        <v>726</v>
      </c>
      <c r="F572" s="15">
        <v>59467968</v>
      </c>
    </row>
    <row r="573" spans="2:6" ht="12.75">
      <c r="B573" s="63">
        <v>1309644</v>
      </c>
      <c r="C573" s="73" t="s">
        <v>284</v>
      </c>
      <c r="E573" s="14" t="s">
        <v>308</v>
      </c>
      <c r="F573" s="15">
        <v>1136</v>
      </c>
    </row>
    <row r="574" spans="2:6" ht="12.75">
      <c r="B574" s="63">
        <v>1310732</v>
      </c>
      <c r="C574" s="73" t="s">
        <v>231</v>
      </c>
      <c r="E574" s="14" t="s">
        <v>307</v>
      </c>
      <c r="F574" s="15">
        <v>1135</v>
      </c>
    </row>
    <row r="575" spans="2:6" ht="12.75">
      <c r="B575" s="63">
        <v>1313275</v>
      </c>
      <c r="C575" s="73" t="s">
        <v>322</v>
      </c>
      <c r="E575" s="14" t="s">
        <v>310</v>
      </c>
      <c r="F575" s="15">
        <v>1140</v>
      </c>
    </row>
    <row r="576" spans="2:6" ht="12.75">
      <c r="B576" s="63">
        <v>1313991</v>
      </c>
      <c r="C576" s="73" t="s">
        <v>191</v>
      </c>
      <c r="E576" s="14" t="s">
        <v>729</v>
      </c>
      <c r="F576" s="15">
        <v>2385855</v>
      </c>
    </row>
    <row r="577" spans="2:6" ht="12.75">
      <c r="B577" s="63">
        <v>1314132</v>
      </c>
      <c r="C577" s="73" t="s">
        <v>355</v>
      </c>
      <c r="E577" s="14" t="s">
        <v>730</v>
      </c>
      <c r="F577" s="15">
        <v>62015398</v>
      </c>
    </row>
    <row r="578" spans="2:6" ht="12.75">
      <c r="B578" s="63">
        <v>1314201</v>
      </c>
      <c r="C578" s="73" t="s">
        <v>344</v>
      </c>
      <c r="E578" s="14" t="s">
        <v>363</v>
      </c>
      <c r="F578" s="15">
        <v>50077</v>
      </c>
    </row>
    <row r="579" spans="2:6" ht="12.75">
      <c r="B579" s="63">
        <v>1314563</v>
      </c>
      <c r="C579" s="73" t="s">
        <v>740</v>
      </c>
      <c r="E579" s="14" t="s">
        <v>732</v>
      </c>
      <c r="F579" s="15">
        <v>70476823</v>
      </c>
    </row>
    <row r="580" spans="2:6" ht="12.75">
      <c r="B580" s="63">
        <v>1314621</v>
      </c>
      <c r="C580" s="73" t="s">
        <v>889</v>
      </c>
      <c r="E580" s="14" t="s">
        <v>860</v>
      </c>
      <c r="F580" s="15">
        <v>1141</v>
      </c>
    </row>
    <row r="581" spans="2:6" ht="12.75">
      <c r="B581" s="76">
        <v>1317426</v>
      </c>
      <c r="C581" s="77" t="s">
        <v>890</v>
      </c>
      <c r="E581" s="14" t="s">
        <v>322</v>
      </c>
      <c r="F581" s="15">
        <v>1313275</v>
      </c>
    </row>
    <row r="582" spans="2:6" ht="12.75">
      <c r="B582" s="63">
        <v>1319773</v>
      </c>
      <c r="C582" s="75" t="s">
        <v>115</v>
      </c>
      <c r="E582" s="14" t="s">
        <v>702</v>
      </c>
      <c r="F582" s="15">
        <v>315220</v>
      </c>
    </row>
    <row r="583" spans="2:6" ht="12.75">
      <c r="B583" s="76">
        <v>1326416</v>
      </c>
      <c r="C583" s="83" t="s">
        <v>891</v>
      </c>
      <c r="E583" s="14" t="s">
        <v>710</v>
      </c>
      <c r="F583" s="15">
        <v>505602</v>
      </c>
    </row>
    <row r="584" spans="2:6" ht="12.75">
      <c r="B584" s="76">
        <v>1327533</v>
      </c>
      <c r="C584" s="83" t="s">
        <v>892</v>
      </c>
      <c r="E584" s="14" t="s">
        <v>184</v>
      </c>
      <c r="F584" s="15">
        <v>108383</v>
      </c>
    </row>
    <row r="585" spans="2:6" ht="12.75">
      <c r="B585" s="63">
        <v>1330207</v>
      </c>
      <c r="C585" s="75" t="s">
        <v>855</v>
      </c>
      <c r="E585" s="14" t="s">
        <v>723</v>
      </c>
      <c r="F585" s="15">
        <v>613354</v>
      </c>
    </row>
    <row r="586" spans="2:6" ht="12.75">
      <c r="B586" s="63">
        <v>1332214</v>
      </c>
      <c r="C586" s="73" t="s">
        <v>85</v>
      </c>
      <c r="E586" s="14" t="s">
        <v>658</v>
      </c>
      <c r="F586" s="15">
        <v>121697</v>
      </c>
    </row>
    <row r="587" spans="2:6" ht="12.75">
      <c r="B587" s="63">
        <v>1333820</v>
      </c>
      <c r="C587" s="73" t="s">
        <v>111</v>
      </c>
      <c r="E587" s="14" t="s">
        <v>717</v>
      </c>
      <c r="F587" s="15">
        <v>531828</v>
      </c>
    </row>
    <row r="588" spans="2:6" ht="12.75">
      <c r="B588" s="63">
        <v>1335326</v>
      </c>
      <c r="C588" s="73" t="s">
        <v>168</v>
      </c>
      <c r="E588" s="14" t="s">
        <v>735</v>
      </c>
      <c r="F588" s="15">
        <v>86220420</v>
      </c>
    </row>
    <row r="589" spans="2:6" ht="12.75">
      <c r="B589" s="63">
        <v>1335871</v>
      </c>
      <c r="C589" s="73" t="s">
        <v>687</v>
      </c>
      <c r="E589" s="14" t="s">
        <v>736</v>
      </c>
      <c r="F589" s="15">
        <v>3771195</v>
      </c>
    </row>
    <row r="590" spans="2:6" ht="12.75">
      <c r="B590" s="63">
        <v>1336363</v>
      </c>
      <c r="C590" s="75" t="s">
        <v>209</v>
      </c>
      <c r="E590" s="14" t="s">
        <v>185</v>
      </c>
      <c r="F590" s="15">
        <v>91203</v>
      </c>
    </row>
    <row r="591" spans="2:6" ht="12.75">
      <c r="B591" s="63">
        <v>1344281</v>
      </c>
      <c r="C591" s="73" t="s">
        <v>280</v>
      </c>
      <c r="E591" s="14" t="s">
        <v>493</v>
      </c>
      <c r="F591" s="15">
        <v>71363</v>
      </c>
    </row>
    <row r="592" spans="2:6" ht="12.75">
      <c r="B592" s="63">
        <v>1405103</v>
      </c>
      <c r="C592" s="73" t="s">
        <v>738</v>
      </c>
      <c r="E592" s="14" t="s">
        <v>655</v>
      </c>
      <c r="F592" s="15">
        <v>117840</v>
      </c>
    </row>
    <row r="593" spans="2:6" ht="12.75">
      <c r="B593" s="63">
        <v>1464535</v>
      </c>
      <c r="C593" s="73" t="s">
        <v>634</v>
      </c>
      <c r="E593" s="14" t="s">
        <v>738</v>
      </c>
      <c r="F593" s="15">
        <v>1405103</v>
      </c>
    </row>
    <row r="594" spans="2:6" ht="12.75">
      <c r="B594" s="63">
        <v>1582098</v>
      </c>
      <c r="C594" s="73" t="s">
        <v>744</v>
      </c>
      <c r="E594" s="14" t="s">
        <v>739</v>
      </c>
      <c r="F594" s="15">
        <v>56391572</v>
      </c>
    </row>
    <row r="595" spans="2:6" ht="12.75">
      <c r="B595" s="63">
        <v>1596845</v>
      </c>
      <c r="C595" s="73" t="s">
        <v>618</v>
      </c>
      <c r="E595" s="14" t="s">
        <v>186</v>
      </c>
      <c r="F595" s="15">
        <v>7440020</v>
      </c>
    </row>
    <row r="596" spans="2:6" ht="12.75">
      <c r="B596" s="63">
        <v>1615801</v>
      </c>
      <c r="C596" s="73" t="s">
        <v>290</v>
      </c>
      <c r="E596" s="14" t="s">
        <v>187</v>
      </c>
      <c r="F596" s="15">
        <v>373024</v>
      </c>
    </row>
    <row r="597" spans="2:6" ht="12.75">
      <c r="B597" s="63">
        <v>1620219</v>
      </c>
      <c r="C597" s="73" t="s">
        <v>582</v>
      </c>
      <c r="E597" s="14" t="s">
        <v>188</v>
      </c>
      <c r="F597" s="15">
        <v>3333673</v>
      </c>
    </row>
    <row r="598" spans="2:6" ht="12.75">
      <c r="B598" s="63">
        <v>1634044</v>
      </c>
      <c r="C598" s="73" t="s">
        <v>180</v>
      </c>
      <c r="E598" s="14" t="s">
        <v>189</v>
      </c>
      <c r="F598" s="15">
        <v>13463393</v>
      </c>
    </row>
    <row r="599" spans="2:6" ht="12.75">
      <c r="B599" s="63">
        <v>1689845</v>
      </c>
      <c r="C599" s="73" t="s">
        <v>543</v>
      </c>
      <c r="E599" s="14" t="s">
        <v>895</v>
      </c>
      <c r="F599" s="15">
        <v>7718549</v>
      </c>
    </row>
    <row r="600" spans="2:6" ht="12.75">
      <c r="B600" s="63">
        <v>1694093</v>
      </c>
      <c r="C600" s="73" t="s">
        <v>527</v>
      </c>
      <c r="E600" s="14" t="s">
        <v>190</v>
      </c>
      <c r="F600" s="15">
        <v>12054487</v>
      </c>
    </row>
    <row r="601" spans="2:6" ht="12.75">
      <c r="B601" s="63">
        <v>1746016</v>
      </c>
      <c r="C601" s="80" t="s">
        <v>49</v>
      </c>
      <c r="E601" s="14" t="s">
        <v>912</v>
      </c>
      <c r="F601" s="15">
        <v>13138459</v>
      </c>
    </row>
    <row r="602" spans="2:6" ht="12.75">
      <c r="B602" s="63">
        <v>1836755</v>
      </c>
      <c r="C602" s="73" t="s">
        <v>742</v>
      </c>
      <c r="E602" s="14" t="s">
        <v>191</v>
      </c>
      <c r="F602" s="15">
        <v>1313991</v>
      </c>
    </row>
    <row r="603" spans="2:6" ht="12.75">
      <c r="B603" s="63">
        <v>1897456</v>
      </c>
      <c r="C603" s="73" t="s">
        <v>594</v>
      </c>
      <c r="E603" s="14" t="s">
        <v>192</v>
      </c>
      <c r="F603" s="15">
        <v>1146</v>
      </c>
    </row>
    <row r="604" spans="2:6" ht="12.75">
      <c r="B604" s="63">
        <v>1937377</v>
      </c>
      <c r="C604" s="73" t="s">
        <v>132</v>
      </c>
      <c r="E604" s="14" t="s">
        <v>193</v>
      </c>
      <c r="F604" s="15">
        <v>12035722</v>
      </c>
    </row>
    <row r="605" spans="2:6" ht="12.75">
      <c r="B605" s="63">
        <v>2068782</v>
      </c>
      <c r="C605" s="73" t="s">
        <v>745</v>
      </c>
      <c r="E605" s="14" t="s">
        <v>899</v>
      </c>
      <c r="F605" s="15">
        <v>7786814</v>
      </c>
    </row>
    <row r="606" spans="2:6" ht="12.75">
      <c r="B606" s="63">
        <v>2092560</v>
      </c>
      <c r="C606" s="73" t="s">
        <v>615</v>
      </c>
      <c r="E606" s="14" t="s">
        <v>194</v>
      </c>
      <c r="F606" s="15">
        <v>1271289</v>
      </c>
    </row>
    <row r="607" spans="2:6" ht="12.75">
      <c r="B607" s="63">
        <v>2164172</v>
      </c>
      <c r="C607" s="73" t="s">
        <v>664</v>
      </c>
      <c r="E607" s="14" t="s">
        <v>403</v>
      </c>
      <c r="F607" s="15">
        <v>54115</v>
      </c>
    </row>
    <row r="608" spans="2:6" ht="12.75">
      <c r="B608" s="63">
        <v>2234131</v>
      </c>
      <c r="C608" s="73" t="s">
        <v>746</v>
      </c>
      <c r="E608" s="14" t="s">
        <v>460</v>
      </c>
      <c r="F608" s="15">
        <v>61574</v>
      </c>
    </row>
    <row r="609" spans="2:6" ht="12.75">
      <c r="B609" s="63">
        <v>2303164</v>
      </c>
      <c r="C609" s="73" t="s">
        <v>624</v>
      </c>
      <c r="E609" s="14" t="s">
        <v>195</v>
      </c>
      <c r="F609" s="15">
        <v>7697372</v>
      </c>
    </row>
    <row r="610" spans="2:6" ht="12.75">
      <c r="B610" s="63">
        <v>2385855</v>
      </c>
      <c r="C610" s="73" t="s">
        <v>729</v>
      </c>
      <c r="E610" s="14" t="s">
        <v>849</v>
      </c>
      <c r="F610" s="15">
        <v>139139</v>
      </c>
    </row>
    <row r="611" spans="2:6" ht="12.75">
      <c r="B611" s="63">
        <v>2425061</v>
      </c>
      <c r="C611" s="73" t="s">
        <v>856</v>
      </c>
      <c r="E611" s="14" t="s">
        <v>313</v>
      </c>
      <c r="F611" s="15">
        <v>1148</v>
      </c>
    </row>
    <row r="612" spans="2:6" ht="12.75">
      <c r="B612" s="63">
        <v>2475458</v>
      </c>
      <c r="C612" s="73" t="s">
        <v>646</v>
      </c>
      <c r="E612" s="14" t="s">
        <v>741</v>
      </c>
      <c r="F612" s="15">
        <v>18662538</v>
      </c>
    </row>
    <row r="613" spans="2:6" ht="12.75">
      <c r="B613" s="63">
        <v>2551624</v>
      </c>
      <c r="C613" s="73" t="s">
        <v>748</v>
      </c>
      <c r="E613" s="14" t="s">
        <v>607</v>
      </c>
      <c r="F613" s="15">
        <v>98953</v>
      </c>
    </row>
    <row r="614" spans="2:6" ht="12.75">
      <c r="B614" s="63">
        <v>2602462</v>
      </c>
      <c r="C614" s="73" t="s">
        <v>133</v>
      </c>
      <c r="E614" s="14" t="s">
        <v>742</v>
      </c>
      <c r="F614" s="15">
        <v>1836755</v>
      </c>
    </row>
    <row r="615" spans="2:6" ht="12.75">
      <c r="B615" s="63">
        <v>2646175</v>
      </c>
      <c r="C615" s="73" t="s">
        <v>750</v>
      </c>
      <c r="E615" s="14" t="s">
        <v>482</v>
      </c>
      <c r="F615" s="15">
        <v>67209</v>
      </c>
    </row>
    <row r="616" spans="2:6" ht="12.75">
      <c r="B616" s="63">
        <v>2784943</v>
      </c>
      <c r="C616" s="73" t="s">
        <v>682</v>
      </c>
      <c r="E616" s="14" t="s">
        <v>444</v>
      </c>
      <c r="F616" s="15">
        <v>59870</v>
      </c>
    </row>
    <row r="617" spans="2:6" ht="25.5">
      <c r="B617" s="63">
        <v>2795393</v>
      </c>
      <c r="C617" s="73" t="s">
        <v>511</v>
      </c>
      <c r="E617" s="14" t="s">
        <v>743</v>
      </c>
      <c r="F617" s="15">
        <v>10102440</v>
      </c>
    </row>
    <row r="618" spans="2:6" ht="12.75">
      <c r="B618" s="63">
        <v>2807309</v>
      </c>
      <c r="C618" s="75" t="s">
        <v>464</v>
      </c>
      <c r="E618" s="14" t="s">
        <v>391</v>
      </c>
      <c r="F618" s="15">
        <v>51752</v>
      </c>
    </row>
    <row r="619" spans="2:6" ht="12.75">
      <c r="B619" s="63">
        <v>2832408</v>
      </c>
      <c r="C619" s="73" t="s">
        <v>554</v>
      </c>
      <c r="E619" s="14" t="s">
        <v>411</v>
      </c>
      <c r="F619" s="15">
        <v>55867</v>
      </c>
    </row>
    <row r="620" spans="2:6" ht="12.75">
      <c r="B620" s="63">
        <v>3068880</v>
      </c>
      <c r="C620" s="73" t="s">
        <v>529</v>
      </c>
      <c r="E620" s="14" t="s">
        <v>697</v>
      </c>
      <c r="F620" s="15">
        <v>302705</v>
      </c>
    </row>
    <row r="621" spans="2:6" ht="12.75">
      <c r="B621" s="63">
        <v>3268879</v>
      </c>
      <c r="C621" s="80" t="s">
        <v>18</v>
      </c>
      <c r="E621" s="14" t="s">
        <v>409</v>
      </c>
      <c r="F621" s="15">
        <v>55630</v>
      </c>
    </row>
    <row r="622" spans="2:6" ht="12.75">
      <c r="B622" s="63">
        <v>3333673</v>
      </c>
      <c r="C622" s="73" t="s">
        <v>188</v>
      </c>
      <c r="E622" s="14" t="s">
        <v>822</v>
      </c>
      <c r="F622" s="15">
        <v>10024972</v>
      </c>
    </row>
    <row r="623" spans="2:6" ht="12.75">
      <c r="B623" s="63">
        <v>3468631</v>
      </c>
      <c r="C623" s="73" t="s">
        <v>612</v>
      </c>
      <c r="E623" s="14" t="s">
        <v>491</v>
      </c>
      <c r="F623" s="15">
        <v>70257</v>
      </c>
    </row>
    <row r="624" spans="2:6" ht="12.75">
      <c r="B624" s="63">
        <v>3546109</v>
      </c>
      <c r="C624" s="73" t="s">
        <v>753</v>
      </c>
      <c r="E624" s="14" t="s">
        <v>734</v>
      </c>
      <c r="F624" s="15">
        <v>924425</v>
      </c>
    </row>
    <row r="625" spans="2:6" ht="12.75">
      <c r="B625" s="63">
        <v>3564098</v>
      </c>
      <c r="C625" s="73" t="s">
        <v>754</v>
      </c>
      <c r="E625" s="14" t="s">
        <v>709</v>
      </c>
      <c r="F625" s="15">
        <v>494031</v>
      </c>
    </row>
    <row r="626" spans="2:6" ht="12.75">
      <c r="B626" s="63">
        <v>3570750</v>
      </c>
      <c r="C626" s="75" t="s">
        <v>315</v>
      </c>
      <c r="E626" s="14" t="s">
        <v>854</v>
      </c>
      <c r="F626" s="15">
        <v>1116547</v>
      </c>
    </row>
    <row r="627" spans="2:6" ht="12.75">
      <c r="B627" s="63">
        <v>3688537</v>
      </c>
      <c r="C627" s="73" t="s">
        <v>467</v>
      </c>
      <c r="E627" s="14" t="s">
        <v>196</v>
      </c>
      <c r="F627" s="15">
        <v>55185</v>
      </c>
    </row>
    <row r="628" spans="2:6" ht="12.75">
      <c r="B628" s="63">
        <v>3697243</v>
      </c>
      <c r="C628" s="73" t="s">
        <v>67</v>
      </c>
      <c r="E628" s="14" t="s">
        <v>197</v>
      </c>
      <c r="F628" s="15">
        <v>62759</v>
      </c>
    </row>
    <row r="629" spans="2:6" ht="12.75">
      <c r="B629" s="63">
        <v>3761533</v>
      </c>
      <c r="C629" s="73" t="s">
        <v>755</v>
      </c>
      <c r="E629" s="14" t="s">
        <v>198</v>
      </c>
      <c r="F629" s="15">
        <v>924163</v>
      </c>
    </row>
    <row r="630" spans="2:6" ht="12.75">
      <c r="B630" s="63">
        <v>3771195</v>
      </c>
      <c r="C630" s="73" t="s">
        <v>736</v>
      </c>
      <c r="E630" s="14" t="s">
        <v>199</v>
      </c>
      <c r="F630" s="15">
        <v>621647</v>
      </c>
    </row>
    <row r="631" spans="2:6" ht="12.75">
      <c r="B631" s="63">
        <v>3778732</v>
      </c>
      <c r="C631" s="73" t="s">
        <v>691</v>
      </c>
      <c r="E631" s="14" t="s">
        <v>200</v>
      </c>
      <c r="F631" s="15">
        <v>86306</v>
      </c>
    </row>
    <row r="632" spans="2:6" ht="12.75">
      <c r="B632" s="63">
        <v>3810740</v>
      </c>
      <c r="C632" s="73" t="s">
        <v>756</v>
      </c>
      <c r="E632" s="14" t="s">
        <v>201</v>
      </c>
      <c r="F632" s="15">
        <v>10595956</v>
      </c>
    </row>
    <row r="633" spans="2:6" ht="12.75">
      <c r="B633" s="63">
        <v>3963959</v>
      </c>
      <c r="C633" s="73" t="s">
        <v>719</v>
      </c>
      <c r="E633" s="14" t="s">
        <v>747</v>
      </c>
      <c r="F633" s="15">
        <v>4549400</v>
      </c>
    </row>
    <row r="634" spans="2:6" ht="12.75">
      <c r="B634" s="63">
        <v>4170303</v>
      </c>
      <c r="C634" s="73" t="s">
        <v>602</v>
      </c>
      <c r="E634" s="14" t="s">
        <v>202</v>
      </c>
      <c r="F634" s="15">
        <v>59892</v>
      </c>
    </row>
    <row r="635" spans="2:6" ht="12.75">
      <c r="B635" s="63">
        <v>4342034</v>
      </c>
      <c r="C635" s="73" t="s">
        <v>617</v>
      </c>
      <c r="E635" s="14" t="s">
        <v>728</v>
      </c>
      <c r="F635" s="15">
        <v>759739</v>
      </c>
    </row>
    <row r="636" spans="2:6" ht="12.75">
      <c r="B636" s="63">
        <v>4549400</v>
      </c>
      <c r="C636" s="73" t="s">
        <v>747</v>
      </c>
      <c r="E636" s="14" t="s">
        <v>853</v>
      </c>
      <c r="F636" s="15">
        <v>684935</v>
      </c>
    </row>
    <row r="637" spans="2:6" ht="12.75">
      <c r="B637" s="63">
        <v>4680788</v>
      </c>
      <c r="C637" s="73" t="s">
        <v>548</v>
      </c>
      <c r="E637" s="14" t="s">
        <v>724</v>
      </c>
      <c r="F637" s="15">
        <v>615532</v>
      </c>
    </row>
    <row r="638" spans="2:6" ht="12.75">
      <c r="B638" s="63">
        <v>4759482</v>
      </c>
      <c r="C638" s="73" t="s">
        <v>700</v>
      </c>
      <c r="E638" s="14" t="s">
        <v>749</v>
      </c>
      <c r="F638" s="15">
        <v>16543558</v>
      </c>
    </row>
    <row r="639" spans="2:6" ht="12.75">
      <c r="B639" s="63">
        <v>5160021</v>
      </c>
      <c r="C639" s="73" t="s">
        <v>616</v>
      </c>
      <c r="E639" s="16" t="s">
        <v>203</v>
      </c>
      <c r="F639" s="15">
        <v>100754</v>
      </c>
    </row>
    <row r="640" spans="2:6" ht="12.75">
      <c r="B640" s="63">
        <v>5216251</v>
      </c>
      <c r="C640" s="73" t="s">
        <v>757</v>
      </c>
      <c r="E640" s="16" t="s">
        <v>204</v>
      </c>
      <c r="F640" s="15">
        <v>930552</v>
      </c>
    </row>
    <row r="641" spans="2:6" ht="12.75">
      <c r="B641" s="63">
        <v>5411223</v>
      </c>
      <c r="C641" s="73" t="s">
        <v>524</v>
      </c>
      <c r="E641" s="14" t="s">
        <v>751</v>
      </c>
      <c r="F641" s="15">
        <v>13256229</v>
      </c>
    </row>
    <row r="642" spans="2:6" ht="12.75">
      <c r="B642" s="63">
        <v>5522430</v>
      </c>
      <c r="C642" s="73" t="s">
        <v>37</v>
      </c>
      <c r="E642" s="14" t="s">
        <v>488</v>
      </c>
      <c r="F642" s="15">
        <v>68224</v>
      </c>
    </row>
    <row r="643" spans="2:6" ht="12.75">
      <c r="B643" s="63">
        <v>6109973</v>
      </c>
      <c r="C643" s="75" t="s">
        <v>405</v>
      </c>
      <c r="E643" s="14" t="s">
        <v>752</v>
      </c>
      <c r="F643" s="15">
        <v>6533002</v>
      </c>
    </row>
    <row r="644" spans="2:6" ht="12.75">
      <c r="B644" s="63">
        <v>6112761</v>
      </c>
      <c r="C644" s="73" t="s">
        <v>718</v>
      </c>
      <c r="E644" s="14" t="s">
        <v>603</v>
      </c>
      <c r="F644" s="15">
        <v>97563</v>
      </c>
    </row>
    <row r="645" spans="2:6" ht="12.75">
      <c r="B645" s="63">
        <v>6164983</v>
      </c>
      <c r="C645" s="73" t="s">
        <v>585</v>
      </c>
      <c r="E645" s="14" t="s">
        <v>842</v>
      </c>
      <c r="F645" s="15">
        <v>90040</v>
      </c>
    </row>
    <row r="646" spans="2:6" ht="12.75">
      <c r="B646" s="63">
        <v>6358538</v>
      </c>
      <c r="C646" s="73" t="s">
        <v>599</v>
      </c>
      <c r="E646" s="14" t="s">
        <v>675</v>
      </c>
      <c r="F646" s="15">
        <v>134292</v>
      </c>
    </row>
    <row r="647" spans="2:6" ht="12.75">
      <c r="B647" s="63">
        <v>6484522</v>
      </c>
      <c r="C647" s="73" t="s">
        <v>365</v>
      </c>
      <c r="E647" s="14" t="s">
        <v>699</v>
      </c>
      <c r="F647" s="15">
        <v>303479</v>
      </c>
    </row>
    <row r="648" spans="2:6" ht="12.75">
      <c r="B648" s="63">
        <v>6533002</v>
      </c>
      <c r="C648" s="73" t="s">
        <v>752</v>
      </c>
      <c r="E648" s="14" t="s">
        <v>205</v>
      </c>
      <c r="F648" s="15">
        <v>95487</v>
      </c>
    </row>
    <row r="649" spans="2:6" ht="12.75">
      <c r="B649" s="63">
        <v>7429905</v>
      </c>
      <c r="C649" s="73" t="s">
        <v>277</v>
      </c>
      <c r="E649" s="14" t="s">
        <v>746</v>
      </c>
      <c r="F649" s="15">
        <v>2234131</v>
      </c>
    </row>
    <row r="650" spans="2:6" ht="12.75">
      <c r="B650" s="63">
        <v>7439921</v>
      </c>
      <c r="C650" s="73" t="s">
        <v>163</v>
      </c>
      <c r="E650" s="14" t="s">
        <v>714</v>
      </c>
      <c r="F650" s="15">
        <v>528290</v>
      </c>
    </row>
    <row r="651" spans="2:6" ht="12.75">
      <c r="B651" s="63">
        <v>7439965</v>
      </c>
      <c r="C651" s="73" t="s">
        <v>171</v>
      </c>
      <c r="E651" s="14" t="s">
        <v>750</v>
      </c>
      <c r="F651" s="15">
        <v>2646175</v>
      </c>
    </row>
    <row r="652" spans="2:6" ht="12.75">
      <c r="B652" s="63">
        <v>7439976</v>
      </c>
      <c r="C652" s="73" t="s">
        <v>174</v>
      </c>
      <c r="E652" s="14" t="s">
        <v>206</v>
      </c>
      <c r="F652" s="15">
        <v>8014957</v>
      </c>
    </row>
    <row r="653" spans="2:6" ht="12.75">
      <c r="B653" s="63">
        <v>7440020</v>
      </c>
      <c r="C653" s="73" t="s">
        <v>186</v>
      </c>
      <c r="E653" s="14" t="s">
        <v>334</v>
      </c>
      <c r="F653" s="15">
        <v>20816120</v>
      </c>
    </row>
    <row r="654" spans="2:6" ht="12.75">
      <c r="B654" s="63">
        <v>7440224</v>
      </c>
      <c r="C654" s="73" t="s">
        <v>339</v>
      </c>
      <c r="E654" s="14" t="s">
        <v>844</v>
      </c>
      <c r="F654" s="15">
        <v>95534</v>
      </c>
    </row>
    <row r="655" spans="2:6" ht="12.75">
      <c r="B655" s="63">
        <v>7440280</v>
      </c>
      <c r="C655" s="73" t="s">
        <v>343</v>
      </c>
      <c r="E655" s="14" t="s">
        <v>727</v>
      </c>
      <c r="F655" s="15">
        <v>636215</v>
      </c>
    </row>
    <row r="656" spans="2:6" ht="12.75">
      <c r="B656" s="63">
        <v>7440360</v>
      </c>
      <c r="C656" s="73" t="s">
        <v>282</v>
      </c>
      <c r="E656" s="14" t="s">
        <v>356</v>
      </c>
      <c r="F656" s="15">
        <v>42603</v>
      </c>
    </row>
    <row r="657" spans="2:6" ht="12.75">
      <c r="B657" s="63">
        <v>7440382</v>
      </c>
      <c r="C657" s="73" t="s">
        <v>82</v>
      </c>
      <c r="E657" s="14" t="s">
        <v>353</v>
      </c>
      <c r="F657" s="15">
        <v>42401</v>
      </c>
    </row>
    <row r="658" spans="2:6" ht="12.75">
      <c r="B658" s="63">
        <v>7440393</v>
      </c>
      <c r="C658" s="73" t="s">
        <v>291</v>
      </c>
      <c r="E658" s="14" t="s">
        <v>207</v>
      </c>
      <c r="F658" s="15">
        <v>95476</v>
      </c>
    </row>
    <row r="659" spans="2:6" ht="12.75">
      <c r="B659" s="63">
        <v>7440417</v>
      </c>
      <c r="C659" s="73" t="s">
        <v>96</v>
      </c>
      <c r="E659" s="14" t="s">
        <v>705</v>
      </c>
      <c r="F659" s="15">
        <v>434071</v>
      </c>
    </row>
    <row r="660" spans="2:6" ht="12.75">
      <c r="B660" s="63">
        <v>7440439</v>
      </c>
      <c r="C660" s="73" t="s">
        <v>100</v>
      </c>
      <c r="E660" s="14" t="s">
        <v>555</v>
      </c>
      <c r="F660" s="15">
        <v>79572</v>
      </c>
    </row>
    <row r="661" spans="2:6" ht="12.75">
      <c r="B661" s="63">
        <v>7440473</v>
      </c>
      <c r="C661" s="73" t="s">
        <v>298</v>
      </c>
      <c r="E661" s="14" t="s">
        <v>250</v>
      </c>
      <c r="F661" s="15">
        <v>10028156</v>
      </c>
    </row>
    <row r="662" spans="2:6" ht="12.75">
      <c r="B662" s="63">
        <v>7440484</v>
      </c>
      <c r="C662" s="73" t="s">
        <v>303</v>
      </c>
      <c r="E662" s="14" t="s">
        <v>208</v>
      </c>
      <c r="F662" s="15">
        <v>1151</v>
      </c>
    </row>
    <row r="663" spans="2:6" ht="12.75">
      <c r="B663" s="63">
        <v>7440508</v>
      </c>
      <c r="C663" s="73" t="s">
        <v>114</v>
      </c>
      <c r="E663" s="14" t="s">
        <v>314</v>
      </c>
      <c r="F663" s="15">
        <v>1150</v>
      </c>
    </row>
    <row r="664" spans="2:6" ht="12.75">
      <c r="B664" s="63">
        <v>7440622</v>
      </c>
      <c r="C664" s="73" t="s">
        <v>245</v>
      </c>
      <c r="E664" s="14" t="s">
        <v>757</v>
      </c>
      <c r="F664" s="15">
        <v>5216251</v>
      </c>
    </row>
    <row r="665" spans="2:6" ht="12.75">
      <c r="B665" s="63">
        <v>7440666</v>
      </c>
      <c r="C665" s="73" t="s">
        <v>352</v>
      </c>
      <c r="E665" s="14" t="s">
        <v>450</v>
      </c>
      <c r="F665" s="15">
        <v>60093</v>
      </c>
    </row>
    <row r="666" spans="2:6" ht="12.75">
      <c r="B666" s="63">
        <v>7446095</v>
      </c>
      <c r="C666" s="73" t="s">
        <v>235</v>
      </c>
      <c r="E666" s="14" t="s">
        <v>731</v>
      </c>
      <c r="F666" s="15">
        <v>794934</v>
      </c>
    </row>
    <row r="667" spans="2:6" ht="12.75">
      <c r="B667" s="63">
        <v>7446277</v>
      </c>
      <c r="C667" s="73" t="s">
        <v>167</v>
      </c>
      <c r="E667" s="14" t="s">
        <v>627</v>
      </c>
      <c r="F667" s="15">
        <v>104949</v>
      </c>
    </row>
    <row r="668" spans="2:6" ht="12.75">
      <c r="B668" s="63">
        <v>7446346</v>
      </c>
      <c r="C668" s="73" t="s">
        <v>228</v>
      </c>
      <c r="E668" s="14" t="s">
        <v>652</v>
      </c>
      <c r="F668" s="15">
        <v>115673</v>
      </c>
    </row>
    <row r="669" spans="2:6" ht="12.75">
      <c r="B669" s="63">
        <v>7446719</v>
      </c>
      <c r="C669" s="73" t="s">
        <v>236</v>
      </c>
      <c r="E669" s="14" t="s">
        <v>417</v>
      </c>
      <c r="F669" s="15">
        <v>56382</v>
      </c>
    </row>
    <row r="670" spans="2:6" ht="12.75">
      <c r="B670" s="63">
        <v>7487947</v>
      </c>
      <c r="C670" s="73" t="s">
        <v>173</v>
      </c>
      <c r="E670" s="14" t="s">
        <v>347</v>
      </c>
      <c r="F670" s="15">
        <v>11101</v>
      </c>
    </row>
    <row r="671" spans="2:6" ht="12.75">
      <c r="B671" s="63">
        <v>7496028</v>
      </c>
      <c r="C671" s="73" t="s">
        <v>69</v>
      </c>
      <c r="E671" s="14" t="s">
        <v>574</v>
      </c>
      <c r="F671" s="15">
        <v>85101</v>
      </c>
    </row>
    <row r="672" spans="2:6" ht="12.75">
      <c r="B672" s="63">
        <v>7550450</v>
      </c>
      <c r="C672" s="73" t="s">
        <v>346</v>
      </c>
      <c r="E672" s="14" t="s">
        <v>583</v>
      </c>
      <c r="F672" s="15">
        <v>88101</v>
      </c>
    </row>
    <row r="673" spans="2:6" ht="12.75">
      <c r="B673" s="63">
        <v>7631869</v>
      </c>
      <c r="C673" s="77" t="s">
        <v>229</v>
      </c>
      <c r="E673" s="14" t="s">
        <v>209</v>
      </c>
      <c r="F673" s="15">
        <v>1336363</v>
      </c>
    </row>
    <row r="674" spans="2:6" ht="12.75">
      <c r="B674" s="76">
        <v>7646799</v>
      </c>
      <c r="C674" s="77" t="s">
        <v>893</v>
      </c>
      <c r="E674" s="14" t="s">
        <v>628</v>
      </c>
      <c r="F674" s="15">
        <v>106478</v>
      </c>
    </row>
    <row r="675" spans="2:6" ht="12.75">
      <c r="B675" s="63">
        <v>7647010</v>
      </c>
      <c r="C675" s="73" t="s">
        <v>155</v>
      </c>
      <c r="E675" s="14" t="s">
        <v>210</v>
      </c>
      <c r="F675" s="15">
        <v>1059</v>
      </c>
    </row>
    <row r="676" spans="2:6" ht="12.75">
      <c r="B676" s="63">
        <v>7664382</v>
      </c>
      <c r="C676" s="73" t="s">
        <v>219</v>
      </c>
      <c r="E676" s="14" t="s">
        <v>210</v>
      </c>
      <c r="F676" s="15">
        <v>95692</v>
      </c>
    </row>
    <row r="677" spans="2:6" ht="12.75">
      <c r="B677" s="63">
        <v>7664393</v>
      </c>
      <c r="C677" s="73" t="s">
        <v>157</v>
      </c>
      <c r="E677" s="14" t="s">
        <v>211</v>
      </c>
      <c r="F677" s="15">
        <v>120718</v>
      </c>
    </row>
    <row r="678" spans="2:6" ht="12.75">
      <c r="B678" s="63">
        <v>7664417</v>
      </c>
      <c r="C678" s="73" t="s">
        <v>80</v>
      </c>
      <c r="E678" s="14" t="s">
        <v>212</v>
      </c>
      <c r="F678" s="15">
        <v>106445</v>
      </c>
    </row>
    <row r="679" spans="2:6" ht="12.75">
      <c r="B679" s="63">
        <v>7664939</v>
      </c>
      <c r="C679" s="73" t="s">
        <v>237</v>
      </c>
      <c r="E679" s="14" t="s">
        <v>213</v>
      </c>
      <c r="F679" s="15">
        <v>106467</v>
      </c>
    </row>
    <row r="680" spans="2:6" ht="12.75">
      <c r="B680" s="76">
        <v>7681494</v>
      </c>
      <c r="C680" s="77" t="s">
        <v>894</v>
      </c>
      <c r="E680" s="14" t="s">
        <v>614</v>
      </c>
      <c r="F680" s="15">
        <v>100254</v>
      </c>
    </row>
    <row r="681" spans="2:6" ht="12.75">
      <c r="B681" s="63">
        <v>7697372</v>
      </c>
      <c r="C681" s="73" t="s">
        <v>195</v>
      </c>
      <c r="E681" s="14" t="s">
        <v>394</v>
      </c>
      <c r="F681" s="15">
        <v>52675</v>
      </c>
    </row>
    <row r="682" spans="2:6" ht="12.75">
      <c r="B682" s="76">
        <v>7718549</v>
      </c>
      <c r="C682" s="77" t="s">
        <v>895</v>
      </c>
      <c r="E682" s="14" t="s">
        <v>568</v>
      </c>
      <c r="F682" s="15">
        <v>82688</v>
      </c>
    </row>
    <row r="683" spans="2:6" ht="12.75">
      <c r="B683" s="63">
        <v>7719122</v>
      </c>
      <c r="C683" s="73" t="s">
        <v>758</v>
      </c>
      <c r="E683" s="14" t="s">
        <v>214</v>
      </c>
      <c r="F683" s="15">
        <v>87865</v>
      </c>
    </row>
    <row r="684" spans="2:6" ht="12.75">
      <c r="B684" s="63">
        <v>7723140</v>
      </c>
      <c r="C684" s="73" t="s">
        <v>515</v>
      </c>
      <c r="E684" s="14" t="s">
        <v>424</v>
      </c>
      <c r="F684" s="15">
        <v>57330</v>
      </c>
    </row>
    <row r="685" spans="2:6" ht="12.75">
      <c r="B685" s="63">
        <v>7726956</v>
      </c>
      <c r="C685" s="73" t="s">
        <v>397</v>
      </c>
      <c r="E685" s="14" t="s">
        <v>549</v>
      </c>
      <c r="F685" s="15">
        <v>79210</v>
      </c>
    </row>
    <row r="686" spans="2:6" ht="12.75">
      <c r="B686" s="63">
        <v>7758012</v>
      </c>
      <c r="C686" s="73" t="s">
        <v>222</v>
      </c>
      <c r="E686" s="14" t="s">
        <v>215</v>
      </c>
      <c r="F686" s="15">
        <v>127184</v>
      </c>
    </row>
    <row r="687" spans="2:6" ht="12.75">
      <c r="B687" s="63">
        <v>7758976</v>
      </c>
      <c r="C687" s="73" t="s">
        <v>165</v>
      </c>
      <c r="E687" s="14" t="s">
        <v>511</v>
      </c>
      <c r="F687" s="15">
        <v>2795393</v>
      </c>
    </row>
    <row r="688" spans="2:6" ht="12.75">
      <c r="B688" s="76">
        <v>7778394</v>
      </c>
      <c r="C688" s="77" t="s">
        <v>896</v>
      </c>
      <c r="E688" s="14" t="s">
        <v>512</v>
      </c>
      <c r="F688" s="15">
        <v>198550</v>
      </c>
    </row>
    <row r="689" spans="2:6" ht="12.75">
      <c r="B689" s="76">
        <v>7778441</v>
      </c>
      <c r="C689" s="77" t="s">
        <v>897</v>
      </c>
      <c r="E689" s="14" t="s">
        <v>473</v>
      </c>
      <c r="F689" s="15">
        <v>63989</v>
      </c>
    </row>
    <row r="690" spans="2:6" ht="12.75">
      <c r="B690" s="63">
        <v>7782492</v>
      </c>
      <c r="C690" s="73" t="s">
        <v>227</v>
      </c>
      <c r="E690" s="14" t="s">
        <v>462</v>
      </c>
      <c r="F690" s="15">
        <v>62442</v>
      </c>
    </row>
    <row r="691" spans="2:6" ht="12.75">
      <c r="B691" s="63">
        <v>7782505</v>
      </c>
      <c r="C691" s="73" t="s">
        <v>106</v>
      </c>
      <c r="E691" s="14" t="s">
        <v>572</v>
      </c>
      <c r="F691" s="15">
        <v>85018</v>
      </c>
    </row>
    <row r="692" spans="2:6" ht="12.75">
      <c r="B692" s="63">
        <v>7783064</v>
      </c>
      <c r="C692" s="73" t="s">
        <v>159</v>
      </c>
      <c r="E692" s="14" t="s">
        <v>596</v>
      </c>
      <c r="F692" s="15">
        <v>94780</v>
      </c>
    </row>
    <row r="693" spans="2:6" ht="12.75">
      <c r="B693" s="63">
        <v>7783075</v>
      </c>
      <c r="C693" s="73" t="s">
        <v>158</v>
      </c>
      <c r="E693" s="14" t="s">
        <v>753</v>
      </c>
      <c r="F693" s="15">
        <v>3546109</v>
      </c>
    </row>
    <row r="694" spans="2:6" ht="12.75">
      <c r="B694" s="63">
        <v>7783202</v>
      </c>
      <c r="C694" s="73" t="s">
        <v>368</v>
      </c>
      <c r="E694" s="14" t="s">
        <v>362</v>
      </c>
      <c r="F694" s="15">
        <v>50066</v>
      </c>
    </row>
    <row r="695" spans="2:6" ht="12.75">
      <c r="B695" s="76">
        <v>7783791</v>
      </c>
      <c r="C695" s="77" t="s">
        <v>898</v>
      </c>
      <c r="E695" s="14" t="s">
        <v>216</v>
      </c>
      <c r="F695" s="15">
        <v>108952</v>
      </c>
    </row>
    <row r="696" spans="2:6" ht="12.75">
      <c r="B696" s="63">
        <v>7784421</v>
      </c>
      <c r="C696" s="73" t="s">
        <v>84</v>
      </c>
      <c r="E696" s="14" t="s">
        <v>447</v>
      </c>
      <c r="F696" s="15">
        <v>59961</v>
      </c>
    </row>
    <row r="697" spans="2:6" ht="12.75">
      <c r="B697" s="76">
        <v>7786814</v>
      </c>
      <c r="C697" s="77" t="s">
        <v>899</v>
      </c>
      <c r="E697" s="14" t="s">
        <v>471</v>
      </c>
      <c r="F697" s="15">
        <v>63923</v>
      </c>
    </row>
    <row r="698" spans="2:6" ht="12.75">
      <c r="B698" s="76">
        <v>7787566</v>
      </c>
      <c r="C698" s="77" t="s">
        <v>900</v>
      </c>
      <c r="E698" s="14" t="s">
        <v>659</v>
      </c>
      <c r="F698" s="15">
        <v>122601</v>
      </c>
    </row>
    <row r="699" spans="2:6" ht="12.75">
      <c r="B699" s="63">
        <v>7789062</v>
      </c>
      <c r="C699" s="73" t="s">
        <v>232</v>
      </c>
      <c r="E699" s="14" t="s">
        <v>426</v>
      </c>
      <c r="F699" s="15">
        <v>57410</v>
      </c>
    </row>
    <row r="700" spans="2:6" ht="12.75">
      <c r="B700" s="63">
        <v>7789302</v>
      </c>
      <c r="C700" s="73" t="s">
        <v>542</v>
      </c>
      <c r="E700" s="14" t="s">
        <v>217</v>
      </c>
      <c r="F700" s="15">
        <v>75445</v>
      </c>
    </row>
    <row r="701" spans="2:6" ht="12.75">
      <c r="B701" s="63">
        <v>7803512</v>
      </c>
      <c r="C701" s="73" t="s">
        <v>218</v>
      </c>
      <c r="E701" s="14" t="s">
        <v>218</v>
      </c>
      <c r="F701" s="15">
        <v>7803512</v>
      </c>
    </row>
    <row r="702" spans="2:6" ht="12.75">
      <c r="B702" s="63">
        <v>8001352</v>
      </c>
      <c r="C702" s="73" t="s">
        <v>857</v>
      </c>
      <c r="E702" s="14" t="s">
        <v>219</v>
      </c>
      <c r="F702" s="15">
        <v>7664382</v>
      </c>
    </row>
    <row r="703" spans="2:6" ht="12.75">
      <c r="B703" s="63">
        <v>8007452</v>
      </c>
      <c r="C703" s="73" t="s">
        <v>600</v>
      </c>
      <c r="E703" s="14" t="s">
        <v>515</v>
      </c>
      <c r="F703" s="15">
        <v>7723140</v>
      </c>
    </row>
    <row r="704" spans="2:6" ht="12.75">
      <c r="B704" s="63">
        <v>8014957</v>
      </c>
      <c r="C704" s="73" t="s">
        <v>901</v>
      </c>
      <c r="E704" s="14" t="s">
        <v>759</v>
      </c>
      <c r="F704" s="15">
        <v>10025873</v>
      </c>
    </row>
    <row r="705" spans="2:6" ht="12.75">
      <c r="B705" s="63">
        <v>8018017</v>
      </c>
      <c r="C705" s="73" t="s">
        <v>708</v>
      </c>
      <c r="E705" s="14" t="s">
        <v>760</v>
      </c>
      <c r="F705" s="15">
        <v>10026138</v>
      </c>
    </row>
    <row r="706" spans="2:6" ht="12.75">
      <c r="B706" s="63">
        <v>9002680</v>
      </c>
      <c r="C706" s="73" t="s">
        <v>716</v>
      </c>
      <c r="E706" s="14" t="s">
        <v>740</v>
      </c>
      <c r="F706" s="15">
        <v>1314563</v>
      </c>
    </row>
    <row r="707" spans="2:6" ht="12.75">
      <c r="B707" s="63">
        <v>9004664</v>
      </c>
      <c r="C707" s="73" t="s">
        <v>694</v>
      </c>
      <c r="E707" s="14" t="s">
        <v>758</v>
      </c>
      <c r="F707" s="15">
        <v>7719122</v>
      </c>
    </row>
    <row r="708" spans="2:6" ht="12.75">
      <c r="B708" s="63">
        <v>9006422</v>
      </c>
      <c r="C708" s="73" t="s">
        <v>725</v>
      </c>
      <c r="E708" s="14" t="s">
        <v>220</v>
      </c>
      <c r="F708" s="15">
        <v>85449</v>
      </c>
    </row>
    <row r="709" spans="2:6" ht="12.75">
      <c r="B709" s="65">
        <v>10024972</v>
      </c>
      <c r="C709" s="73" t="s">
        <v>822</v>
      </c>
      <c r="E709" s="14" t="s">
        <v>588</v>
      </c>
      <c r="F709" s="15">
        <v>88891</v>
      </c>
    </row>
    <row r="710" spans="2:6" ht="12.75">
      <c r="B710" s="63">
        <v>10025873</v>
      </c>
      <c r="C710" s="73" t="s">
        <v>759</v>
      </c>
      <c r="E710" s="14" t="s">
        <v>406</v>
      </c>
      <c r="F710" s="15">
        <v>54911</v>
      </c>
    </row>
    <row r="711" spans="2:6" ht="12.75">
      <c r="B711" s="63">
        <v>10026138</v>
      </c>
      <c r="C711" s="73" t="s">
        <v>760</v>
      </c>
      <c r="E711" s="14" t="s">
        <v>761</v>
      </c>
      <c r="F711" s="15">
        <v>18378897</v>
      </c>
    </row>
    <row r="712" spans="2:6" ht="12.75">
      <c r="B712" s="76">
        <v>10026241</v>
      </c>
      <c r="C712" s="77" t="s">
        <v>902</v>
      </c>
      <c r="E712" s="14" t="s">
        <v>221</v>
      </c>
      <c r="F712" s="15">
        <v>156105</v>
      </c>
    </row>
    <row r="713" spans="2:6" ht="12.75">
      <c r="B713" s="63">
        <v>10028156</v>
      </c>
      <c r="C713" s="73" t="s">
        <v>250</v>
      </c>
      <c r="E713" s="14" t="s">
        <v>318</v>
      </c>
      <c r="F713" s="15">
        <v>1155</v>
      </c>
    </row>
    <row r="714" spans="2:6" ht="12.75">
      <c r="B714" s="63">
        <v>10034932</v>
      </c>
      <c r="C714" s="73" t="s">
        <v>690</v>
      </c>
      <c r="E714" s="14" t="s">
        <v>335</v>
      </c>
      <c r="F714" s="15">
        <v>2222</v>
      </c>
    </row>
    <row r="715" spans="2:6" ht="12.75">
      <c r="B715" s="63">
        <v>10035106</v>
      </c>
      <c r="C715" s="73" t="s">
        <v>479</v>
      </c>
      <c r="E715" s="14" t="s">
        <v>762</v>
      </c>
      <c r="F715" s="15">
        <v>53973981</v>
      </c>
    </row>
    <row r="716" spans="2:6" ht="12.75">
      <c r="B716" s="63">
        <v>10048132</v>
      </c>
      <c r="C716" s="73" t="s">
        <v>763</v>
      </c>
      <c r="E716" s="14" t="s">
        <v>863</v>
      </c>
      <c r="F716" s="15">
        <v>1221</v>
      </c>
    </row>
    <row r="717" spans="2:6" ht="12.75">
      <c r="B717" s="63">
        <v>10049044</v>
      </c>
      <c r="C717" s="73" t="s">
        <v>107</v>
      </c>
      <c r="E717" s="14" t="s">
        <v>754</v>
      </c>
      <c r="F717" s="15">
        <v>3564098</v>
      </c>
    </row>
    <row r="718" spans="2:6" ht="12.75">
      <c r="B718" s="63">
        <v>10102440</v>
      </c>
      <c r="C718" s="73" t="s">
        <v>743</v>
      </c>
      <c r="E718" s="14" t="s">
        <v>755</v>
      </c>
      <c r="F718" s="15">
        <v>3761533</v>
      </c>
    </row>
    <row r="719" spans="2:6" ht="12.75">
      <c r="B719" s="76">
        <v>10108642</v>
      </c>
      <c r="C719" s="77" t="s">
        <v>903</v>
      </c>
      <c r="E719" s="14" t="s">
        <v>222</v>
      </c>
      <c r="F719" s="15">
        <v>7758012</v>
      </c>
    </row>
    <row r="720" spans="2:6" ht="12.75">
      <c r="B720" s="76">
        <v>10124433</v>
      </c>
      <c r="C720" s="77" t="s">
        <v>904</v>
      </c>
      <c r="E720" s="14" t="s">
        <v>878</v>
      </c>
      <c r="F720" s="15">
        <v>151508</v>
      </c>
    </row>
    <row r="721" spans="2:6" ht="12.75">
      <c r="B721" s="76">
        <v>10141056</v>
      </c>
      <c r="C721" s="77" t="s">
        <v>905</v>
      </c>
      <c r="E721" s="14" t="s">
        <v>630</v>
      </c>
      <c r="F721" s="15">
        <v>106503</v>
      </c>
    </row>
    <row r="722" spans="2:6" ht="12.75">
      <c r="B722" s="76">
        <v>10210681</v>
      </c>
      <c r="C722" s="77" t="s">
        <v>906</v>
      </c>
      <c r="E722" s="14" t="s">
        <v>704</v>
      </c>
      <c r="F722" s="15">
        <v>366701</v>
      </c>
    </row>
    <row r="723" spans="2:6" ht="12.75">
      <c r="B723" s="63">
        <v>10294403</v>
      </c>
      <c r="C723" s="73" t="s">
        <v>86</v>
      </c>
      <c r="E723" s="14" t="s">
        <v>431</v>
      </c>
      <c r="F723" s="15">
        <v>57830</v>
      </c>
    </row>
    <row r="724" spans="2:6" ht="12.75">
      <c r="B724" s="63">
        <v>10588019</v>
      </c>
      <c r="C724" s="73" t="s">
        <v>230</v>
      </c>
      <c r="E724" s="14" t="s">
        <v>319</v>
      </c>
      <c r="F724" s="15">
        <v>1160</v>
      </c>
    </row>
    <row r="725" spans="2:6" ht="12.75">
      <c r="B725" s="63">
        <v>10595956</v>
      </c>
      <c r="C725" s="73" t="s">
        <v>201</v>
      </c>
      <c r="E725" s="14" t="s">
        <v>661</v>
      </c>
      <c r="F725" s="15">
        <v>123386</v>
      </c>
    </row>
    <row r="726" spans="2:6" ht="12.75">
      <c r="B726" s="76">
        <v>12001284</v>
      </c>
      <c r="C726" s="77" t="s">
        <v>907</v>
      </c>
      <c r="E726" s="14" t="s">
        <v>650</v>
      </c>
      <c r="F726" s="15">
        <v>114261</v>
      </c>
    </row>
    <row r="727" spans="2:6" ht="12.75">
      <c r="B727" s="76">
        <v>12001295</v>
      </c>
      <c r="C727" s="77" t="s">
        <v>908</v>
      </c>
      <c r="E727" s="14" t="s">
        <v>223</v>
      </c>
      <c r="F727" s="15">
        <v>115071</v>
      </c>
    </row>
    <row r="728" spans="2:6" ht="12.75">
      <c r="B728" s="63">
        <v>12035722</v>
      </c>
      <c r="C728" s="73" t="s">
        <v>193</v>
      </c>
      <c r="E728" s="14" t="s">
        <v>224</v>
      </c>
      <c r="F728" s="15">
        <v>107982</v>
      </c>
    </row>
    <row r="729" spans="2:6" ht="12.75">
      <c r="B729" s="63">
        <v>12054487</v>
      </c>
      <c r="C729" s="73" t="s">
        <v>190</v>
      </c>
      <c r="E729" s="14" t="s">
        <v>274</v>
      </c>
      <c r="F729" s="15">
        <v>108656</v>
      </c>
    </row>
    <row r="730" spans="2:6" ht="12.75">
      <c r="B730" s="76">
        <v>12079651</v>
      </c>
      <c r="C730" s="77" t="s">
        <v>909</v>
      </c>
      <c r="E730" s="14" t="s">
        <v>225</v>
      </c>
      <c r="F730" s="15">
        <v>75569</v>
      </c>
    </row>
    <row r="731" spans="2:6" ht="12.75">
      <c r="B731" s="76">
        <v>12108133</v>
      </c>
      <c r="C731" s="77" t="s">
        <v>910</v>
      </c>
      <c r="E731" s="14" t="s">
        <v>388</v>
      </c>
      <c r="F731" s="15">
        <v>51525</v>
      </c>
    </row>
    <row r="732" spans="2:6" ht="12.75">
      <c r="B732" s="63">
        <v>12122677</v>
      </c>
      <c r="C732" s="73" t="s">
        <v>764</v>
      </c>
      <c r="E732" s="14" t="s">
        <v>629</v>
      </c>
      <c r="F732" s="15">
        <v>106490</v>
      </c>
    </row>
    <row r="733" spans="2:6" ht="12.75">
      <c r="B733" s="76">
        <v>12172735</v>
      </c>
      <c r="C733" s="77" t="s">
        <v>911</v>
      </c>
      <c r="E733" s="14" t="s">
        <v>226</v>
      </c>
      <c r="F733" s="15">
        <v>106423</v>
      </c>
    </row>
    <row r="734" spans="2:6" ht="12.75">
      <c r="B734" s="63">
        <v>12427382</v>
      </c>
      <c r="C734" s="73" t="s">
        <v>487</v>
      </c>
      <c r="E734" s="14" t="s">
        <v>672</v>
      </c>
      <c r="F734" s="15">
        <v>129000</v>
      </c>
    </row>
    <row r="735" spans="2:6" ht="12.75">
      <c r="B735" s="63">
        <v>12510428</v>
      </c>
      <c r="C735" s="73" t="s">
        <v>651</v>
      </c>
      <c r="E735" s="14" t="s">
        <v>642</v>
      </c>
      <c r="F735" s="15">
        <v>110861</v>
      </c>
    </row>
    <row r="736" spans="2:6" ht="12.75">
      <c r="B736" s="63">
        <v>13010474</v>
      </c>
      <c r="C736" s="75" t="s">
        <v>256</v>
      </c>
      <c r="E736" s="14" t="s">
        <v>589</v>
      </c>
      <c r="F736" s="15">
        <v>91225</v>
      </c>
    </row>
    <row r="737" spans="2:6" ht="12.75">
      <c r="B737" s="63">
        <v>13121705</v>
      </c>
      <c r="C737" s="73" t="s">
        <v>609</v>
      </c>
      <c r="E737" s="14" t="s">
        <v>631</v>
      </c>
      <c r="F737" s="15">
        <v>106514</v>
      </c>
    </row>
    <row r="738" spans="2:6" ht="12.75">
      <c r="B738" s="76">
        <v>13138459</v>
      </c>
      <c r="C738" s="77" t="s">
        <v>912</v>
      </c>
      <c r="E738" s="14" t="s">
        <v>320</v>
      </c>
      <c r="F738" s="15">
        <v>1165</v>
      </c>
    </row>
    <row r="739" spans="2:6" ht="12.75">
      <c r="B739" s="63">
        <v>13256229</v>
      </c>
      <c r="C739" s="73" t="s">
        <v>751</v>
      </c>
      <c r="E739" s="14" t="s">
        <v>321</v>
      </c>
      <c r="F739" s="15">
        <v>1166</v>
      </c>
    </row>
    <row r="740" spans="2:6" ht="12.75">
      <c r="B740" s="63">
        <v>13311847</v>
      </c>
      <c r="C740" s="73" t="s">
        <v>669</v>
      </c>
      <c r="E740" s="14" t="s">
        <v>349</v>
      </c>
      <c r="F740" s="15">
        <v>16113</v>
      </c>
    </row>
    <row r="741" spans="2:6" ht="12.75">
      <c r="B741" s="63">
        <v>13463393</v>
      </c>
      <c r="C741" s="73" t="s">
        <v>189</v>
      </c>
      <c r="E741" s="14" t="s">
        <v>828</v>
      </c>
      <c r="F741" s="15">
        <v>50555</v>
      </c>
    </row>
    <row r="742" spans="2:6" ht="12.75">
      <c r="B742" s="63">
        <v>13463406</v>
      </c>
      <c r="C742" s="73" t="s">
        <v>695</v>
      </c>
      <c r="E742" s="14" t="s">
        <v>323</v>
      </c>
      <c r="F742" s="15">
        <v>1167</v>
      </c>
    </row>
    <row r="743" spans="2:6" ht="12.75">
      <c r="B743" s="76">
        <v>13510491</v>
      </c>
      <c r="C743" s="77" t="s">
        <v>913</v>
      </c>
      <c r="E743" s="14" t="s">
        <v>765</v>
      </c>
      <c r="F743" s="15">
        <v>36791045</v>
      </c>
    </row>
    <row r="744" spans="2:6" ht="12.75">
      <c r="B744" s="63">
        <v>13647353</v>
      </c>
      <c r="C744" s="73" t="s">
        <v>766</v>
      </c>
      <c r="E744" s="14" t="s">
        <v>324</v>
      </c>
      <c r="F744" s="15">
        <v>1168</v>
      </c>
    </row>
    <row r="745" spans="2:6" ht="12.75">
      <c r="B745" s="63">
        <v>13765190</v>
      </c>
      <c r="C745" s="73" t="s">
        <v>101</v>
      </c>
      <c r="E745" s="14" t="s">
        <v>561</v>
      </c>
      <c r="F745" s="15">
        <v>81072</v>
      </c>
    </row>
    <row r="746" spans="2:6" ht="25.5">
      <c r="B746" s="63">
        <v>13909096</v>
      </c>
      <c r="C746" s="75" t="s">
        <v>254</v>
      </c>
      <c r="E746" s="14" t="s">
        <v>593</v>
      </c>
      <c r="F746" s="15">
        <v>94597</v>
      </c>
    </row>
    <row r="747" spans="2:6" ht="12.75">
      <c r="B747" s="76">
        <v>14464461</v>
      </c>
      <c r="C747" s="83" t="s">
        <v>914</v>
      </c>
      <c r="E747" s="14" t="s">
        <v>516</v>
      </c>
      <c r="F747" s="15">
        <v>78922</v>
      </c>
    </row>
    <row r="748" spans="2:6" ht="12.75">
      <c r="B748" s="76">
        <v>14808607</v>
      </c>
      <c r="C748" s="83" t="s">
        <v>915</v>
      </c>
      <c r="E748" s="14" t="s">
        <v>227</v>
      </c>
      <c r="F748" s="15">
        <v>7782492</v>
      </c>
    </row>
    <row r="749" spans="2:6" ht="12.75">
      <c r="B749" s="63">
        <v>14901087</v>
      </c>
      <c r="C749" s="73" t="s">
        <v>605</v>
      </c>
      <c r="E749" s="14" t="s">
        <v>898</v>
      </c>
      <c r="F749" s="15">
        <v>7783791</v>
      </c>
    </row>
    <row r="750" spans="2:6" ht="12.75">
      <c r="B750" s="76">
        <v>15096523</v>
      </c>
      <c r="C750" s="77" t="s">
        <v>916</v>
      </c>
      <c r="E750" s="14" t="s">
        <v>228</v>
      </c>
      <c r="F750" s="15">
        <v>7446346</v>
      </c>
    </row>
    <row r="751" spans="2:6" ht="12.75">
      <c r="B751" s="63">
        <v>15475566</v>
      </c>
      <c r="C751" s="73" t="s">
        <v>720</v>
      </c>
      <c r="E751" s="14" t="s">
        <v>325</v>
      </c>
      <c r="F751" s="15">
        <v>1180</v>
      </c>
    </row>
    <row r="752" spans="2:6" ht="12.75">
      <c r="B752" s="76">
        <v>15541454</v>
      </c>
      <c r="C752" s="77" t="s">
        <v>917</v>
      </c>
      <c r="E752" s="14" t="s">
        <v>229</v>
      </c>
      <c r="F752" s="15">
        <v>1175</v>
      </c>
    </row>
    <row r="753" spans="2:6" ht="12.75">
      <c r="B753" s="63">
        <v>15663271</v>
      </c>
      <c r="C753" s="73" t="s">
        <v>598</v>
      </c>
      <c r="E753" s="14" t="s">
        <v>229</v>
      </c>
      <c r="F753" s="15">
        <v>7631869</v>
      </c>
    </row>
    <row r="754" spans="2:6" ht="12.75">
      <c r="B754" s="63">
        <v>15972608</v>
      </c>
      <c r="C754" s="73" t="s">
        <v>470</v>
      </c>
      <c r="E754" s="14" t="s">
        <v>914</v>
      </c>
      <c r="F754" s="15">
        <v>14464461</v>
      </c>
    </row>
    <row r="755" spans="2:6" ht="12.75">
      <c r="B755" s="76">
        <v>16065831</v>
      </c>
      <c r="C755" s="77" t="s">
        <v>918</v>
      </c>
      <c r="E755" s="14" t="s">
        <v>915</v>
      </c>
      <c r="F755" s="15">
        <v>14808607</v>
      </c>
    </row>
    <row r="756" spans="2:6" ht="12.75">
      <c r="B756" s="63">
        <v>16071866</v>
      </c>
      <c r="C756" s="73" t="s">
        <v>134</v>
      </c>
      <c r="E756" s="14" t="s">
        <v>339</v>
      </c>
      <c r="F756" s="15">
        <v>7440224</v>
      </c>
    </row>
    <row r="757" spans="2:6" ht="12.75">
      <c r="B757" s="63">
        <v>16543558</v>
      </c>
      <c r="C757" s="73" t="s">
        <v>749</v>
      </c>
      <c r="E757" s="14" t="s">
        <v>326</v>
      </c>
      <c r="F757" s="15">
        <v>1181</v>
      </c>
    </row>
    <row r="758" spans="2:6" ht="12.75">
      <c r="B758" s="63">
        <v>16568028</v>
      </c>
      <c r="C758" s="73" t="s">
        <v>680</v>
      </c>
      <c r="E758" s="14" t="s">
        <v>916</v>
      </c>
      <c r="F758" s="15">
        <v>15096523</v>
      </c>
    </row>
    <row r="759" spans="2:6" ht="12.75">
      <c r="B759" s="76">
        <v>16842038</v>
      </c>
      <c r="C759" s="77" t="s">
        <v>919</v>
      </c>
      <c r="E759" s="14" t="s">
        <v>877</v>
      </c>
      <c r="F759" s="15">
        <v>143339</v>
      </c>
    </row>
    <row r="760" spans="2:6" ht="12.75">
      <c r="B760" s="63">
        <v>17230885</v>
      </c>
      <c r="C760" s="73" t="s">
        <v>619</v>
      </c>
      <c r="E760" s="14" t="s">
        <v>230</v>
      </c>
      <c r="F760" s="15">
        <v>10588019</v>
      </c>
    </row>
    <row r="761" spans="2:6" ht="12.75">
      <c r="B761" s="63">
        <v>18378897</v>
      </c>
      <c r="C761" s="73" t="s">
        <v>761</v>
      </c>
      <c r="E761" s="14" t="s">
        <v>894</v>
      </c>
      <c r="F761" s="15">
        <v>7681494</v>
      </c>
    </row>
    <row r="762" spans="2:6" ht="12.75">
      <c r="B762" s="63">
        <v>18540299</v>
      </c>
      <c r="C762" s="73" t="s">
        <v>112</v>
      </c>
      <c r="E762" s="14" t="s">
        <v>231</v>
      </c>
      <c r="F762" s="15">
        <v>1310732</v>
      </c>
    </row>
    <row r="763" spans="2:6" ht="12.75">
      <c r="B763" s="63">
        <v>18662538</v>
      </c>
      <c r="C763" s="75" t="s">
        <v>741</v>
      </c>
      <c r="E763" s="14" t="s">
        <v>673</v>
      </c>
      <c r="F763" s="15">
        <v>132274</v>
      </c>
    </row>
    <row r="764" spans="2:6" ht="12.75">
      <c r="B764" s="63">
        <v>18883664</v>
      </c>
      <c r="C764" s="73" t="s">
        <v>767</v>
      </c>
      <c r="E764" s="14" t="s">
        <v>670</v>
      </c>
      <c r="F764" s="15">
        <v>128449</v>
      </c>
    </row>
    <row r="765" spans="2:6" ht="12.75">
      <c r="B765" s="63">
        <v>19408743</v>
      </c>
      <c r="C765" s="80" t="s">
        <v>27</v>
      </c>
      <c r="E765" s="14" t="s">
        <v>327</v>
      </c>
      <c r="F765" s="15">
        <v>1185</v>
      </c>
    </row>
    <row r="766" spans="2:6" ht="12.75">
      <c r="B766" s="63">
        <v>20325400</v>
      </c>
      <c r="C766" s="75" t="s">
        <v>401</v>
      </c>
      <c r="E766" s="14" t="s">
        <v>763</v>
      </c>
      <c r="F766" s="15">
        <v>10048132</v>
      </c>
    </row>
    <row r="767" spans="2:6" ht="12.75">
      <c r="B767" s="63">
        <v>20816120</v>
      </c>
      <c r="C767" s="73" t="s">
        <v>334</v>
      </c>
      <c r="E767" s="14" t="s">
        <v>756</v>
      </c>
      <c r="F767" s="15">
        <v>3810740</v>
      </c>
    </row>
    <row r="768" spans="2:6" ht="12.75">
      <c r="B768" s="63">
        <v>20830813</v>
      </c>
      <c r="C768" s="73" t="s">
        <v>620</v>
      </c>
      <c r="E768" s="14" t="s">
        <v>767</v>
      </c>
      <c r="F768" s="15">
        <v>18883664</v>
      </c>
    </row>
    <row r="769" spans="2:6" ht="12.75">
      <c r="B769" s="76">
        <v>21041930</v>
      </c>
      <c r="C769" s="77" t="s">
        <v>920</v>
      </c>
      <c r="E769" s="14" t="s">
        <v>232</v>
      </c>
      <c r="F769" s="15">
        <v>7789062</v>
      </c>
    </row>
    <row r="770" spans="2:6" ht="12.75">
      <c r="B770" s="63">
        <v>21725462</v>
      </c>
      <c r="C770" s="73" t="s">
        <v>604</v>
      </c>
      <c r="E770" s="14" t="s">
        <v>233</v>
      </c>
      <c r="F770" s="15">
        <v>100425</v>
      </c>
    </row>
    <row r="771" spans="2:6" ht="12.75">
      <c r="B771" s="63">
        <v>23092173</v>
      </c>
      <c r="C771" s="73" t="s">
        <v>681</v>
      </c>
      <c r="E771" s="14" t="s">
        <v>601</v>
      </c>
      <c r="F771" s="15">
        <v>96093</v>
      </c>
    </row>
    <row r="772" spans="2:6" ht="12.75">
      <c r="B772" s="63">
        <v>23214928</v>
      </c>
      <c r="C772" s="73" t="s">
        <v>465</v>
      </c>
      <c r="E772" s="14" t="s">
        <v>597</v>
      </c>
      <c r="F772" s="15">
        <v>95067</v>
      </c>
    </row>
    <row r="773" spans="2:6" ht="12.75">
      <c r="B773" s="76">
        <v>23501817</v>
      </c>
      <c r="C773" s="77" t="s">
        <v>921</v>
      </c>
      <c r="E773" s="14" t="s">
        <v>234</v>
      </c>
      <c r="F773" s="15">
        <v>9960</v>
      </c>
    </row>
    <row r="774" spans="2:6" ht="12.75">
      <c r="B774" s="63">
        <v>23541506</v>
      </c>
      <c r="C774" s="73" t="s">
        <v>622</v>
      </c>
      <c r="E774" s="14" t="s">
        <v>235</v>
      </c>
      <c r="F774" s="15">
        <v>7446095</v>
      </c>
    </row>
    <row r="775" spans="2:6" ht="12.75">
      <c r="B775" s="63">
        <v>24267569</v>
      </c>
      <c r="C775" s="73" t="s">
        <v>692</v>
      </c>
      <c r="E775" s="14" t="s">
        <v>748</v>
      </c>
      <c r="F775" s="15">
        <v>2551624</v>
      </c>
    </row>
    <row r="776" spans="2:6" ht="12.75">
      <c r="B776" s="63">
        <v>25013165</v>
      </c>
      <c r="C776" s="75" t="s">
        <v>545</v>
      </c>
      <c r="E776" s="14" t="s">
        <v>236</v>
      </c>
      <c r="F776" s="15">
        <v>7446719</v>
      </c>
    </row>
    <row r="777" spans="2:6" ht="12.75">
      <c r="B777" s="63">
        <v>25154545</v>
      </c>
      <c r="C777" s="73" t="s">
        <v>639</v>
      </c>
      <c r="E777" s="14" t="s">
        <v>237</v>
      </c>
      <c r="F777" s="15">
        <v>7664939</v>
      </c>
    </row>
    <row r="778" spans="2:6" ht="12.75">
      <c r="B778" s="63">
        <v>25167833</v>
      </c>
      <c r="C778" s="73" t="s">
        <v>922</v>
      </c>
      <c r="E778" s="14" t="s">
        <v>867</v>
      </c>
      <c r="F778" s="14">
        <v>9961</v>
      </c>
    </row>
    <row r="779" spans="2:6" ht="12.75">
      <c r="B779" s="63">
        <v>25265718</v>
      </c>
      <c r="C779" s="73" t="s">
        <v>644</v>
      </c>
      <c r="E779" s="14" t="s">
        <v>329</v>
      </c>
      <c r="F779" s="14">
        <v>1190</v>
      </c>
    </row>
    <row r="780" spans="2:6" ht="12.75">
      <c r="B780" s="63">
        <v>25321146</v>
      </c>
      <c r="C780" s="73" t="s">
        <v>640</v>
      </c>
      <c r="E780" s="14" t="s">
        <v>768</v>
      </c>
      <c r="F780" s="14">
        <v>54965241</v>
      </c>
    </row>
    <row r="781" spans="2:6" ht="12.75">
      <c r="B781" s="63">
        <v>25321226</v>
      </c>
      <c r="C781" s="73" t="s">
        <v>632</v>
      </c>
      <c r="E781" s="14" t="s">
        <v>821</v>
      </c>
      <c r="F781" s="14">
        <v>540885</v>
      </c>
    </row>
    <row r="782" spans="2:6" ht="12.75">
      <c r="B782" s="63">
        <v>25551137</v>
      </c>
      <c r="C782" s="73" t="s">
        <v>923</v>
      </c>
      <c r="E782" s="14" t="s">
        <v>733</v>
      </c>
      <c r="F782" s="14">
        <v>846504</v>
      </c>
    </row>
    <row r="783" spans="2:6" ht="12.75">
      <c r="B783" s="63">
        <v>26148685</v>
      </c>
      <c r="C783" s="75" t="s">
        <v>445</v>
      </c>
      <c r="E783" s="14" t="s">
        <v>613</v>
      </c>
      <c r="F783" s="14">
        <v>100210</v>
      </c>
    </row>
    <row r="784" spans="2:6" ht="12.75">
      <c r="B784" s="63">
        <v>26471625</v>
      </c>
      <c r="C784" s="73" t="s">
        <v>924</v>
      </c>
      <c r="E784" s="14" t="s">
        <v>523</v>
      </c>
      <c r="F784" s="14">
        <v>75650</v>
      </c>
    </row>
    <row r="785" spans="2:6" ht="12.75">
      <c r="B785" s="63">
        <v>26995915</v>
      </c>
      <c r="C785" s="73" t="s">
        <v>769</v>
      </c>
      <c r="E785" s="14" t="s">
        <v>883</v>
      </c>
      <c r="F785" s="14">
        <v>1189851</v>
      </c>
    </row>
    <row r="786" spans="2:6" ht="12.75">
      <c r="B786" s="76">
        <v>28407376</v>
      </c>
      <c r="C786" s="77" t="s">
        <v>925</v>
      </c>
      <c r="E786" s="14" t="s">
        <v>437</v>
      </c>
      <c r="F786" s="14">
        <v>58220</v>
      </c>
    </row>
    <row r="787" spans="2:6" ht="12.75">
      <c r="B787" s="63">
        <v>28434868</v>
      </c>
      <c r="C787" s="75" t="s">
        <v>395</v>
      </c>
      <c r="E787" s="14" t="s">
        <v>703</v>
      </c>
      <c r="F787" s="14">
        <v>315377</v>
      </c>
    </row>
    <row r="788" spans="2:6" ht="12.75">
      <c r="B788" s="63">
        <v>28911015</v>
      </c>
      <c r="C788" s="73" t="s">
        <v>770</v>
      </c>
      <c r="E788" s="14" t="s">
        <v>922</v>
      </c>
      <c r="F788" s="14">
        <v>25167833</v>
      </c>
    </row>
    <row r="789" spans="2:6" ht="12.75">
      <c r="B789" s="63">
        <v>28981977</v>
      </c>
      <c r="C789" s="73" t="s">
        <v>481</v>
      </c>
      <c r="E789" s="14" t="s">
        <v>737</v>
      </c>
      <c r="F789" s="14">
        <v>961115</v>
      </c>
    </row>
    <row r="790" spans="2:6" ht="12.75">
      <c r="B790" s="63">
        <v>30402154</v>
      </c>
      <c r="C790" s="73" t="s">
        <v>564</v>
      </c>
      <c r="E790" s="14" t="s">
        <v>476</v>
      </c>
      <c r="F790" s="14">
        <v>64755</v>
      </c>
    </row>
    <row r="791" spans="2:6" ht="12.75">
      <c r="B791" s="63">
        <v>31508006</v>
      </c>
      <c r="C791" s="80" t="s">
        <v>44</v>
      </c>
      <c r="E791" s="14" t="s">
        <v>711</v>
      </c>
      <c r="F791" s="14">
        <v>509148</v>
      </c>
    </row>
    <row r="792" spans="2:6" ht="12.75">
      <c r="B792" s="63">
        <v>32598133</v>
      </c>
      <c r="C792" s="80" t="s">
        <v>58</v>
      </c>
      <c r="E792" s="14" t="s">
        <v>375</v>
      </c>
      <c r="F792" s="14">
        <v>50351</v>
      </c>
    </row>
    <row r="793" spans="2:6" ht="12.75">
      <c r="B793" s="63">
        <v>32598144</v>
      </c>
      <c r="C793" s="75" t="s">
        <v>41</v>
      </c>
      <c r="E793" s="14" t="s">
        <v>343</v>
      </c>
      <c r="F793" s="14">
        <v>7440280</v>
      </c>
    </row>
    <row r="794" spans="2:6" ht="12.75">
      <c r="B794" s="63">
        <v>32774166</v>
      </c>
      <c r="C794" s="80" t="s">
        <v>56</v>
      </c>
      <c r="E794" s="14" t="s">
        <v>238</v>
      </c>
      <c r="F794" s="14">
        <v>62555</v>
      </c>
    </row>
    <row r="795" spans="2:6" ht="12.75">
      <c r="B795" s="63">
        <v>33419420</v>
      </c>
      <c r="C795" s="73" t="s">
        <v>662</v>
      </c>
      <c r="E795" s="14" t="s">
        <v>686</v>
      </c>
      <c r="F795" s="14">
        <v>154427</v>
      </c>
    </row>
    <row r="796" spans="2:6" ht="12.75">
      <c r="B796" s="63">
        <v>34256821</v>
      </c>
      <c r="C796" s="73" t="s">
        <v>452</v>
      </c>
      <c r="E796" s="14" t="s">
        <v>833</v>
      </c>
      <c r="F796" s="14">
        <v>62566</v>
      </c>
    </row>
    <row r="797" spans="2:6" ht="12.75">
      <c r="B797" s="63">
        <v>34465468</v>
      </c>
      <c r="C797" s="73" t="s">
        <v>562</v>
      </c>
      <c r="E797" s="14" t="s">
        <v>344</v>
      </c>
      <c r="F797" s="14">
        <v>1314201</v>
      </c>
    </row>
    <row r="798" spans="2:6" ht="12.75">
      <c r="B798" s="63">
        <v>34590948</v>
      </c>
      <c r="C798" s="75" t="s">
        <v>645</v>
      </c>
      <c r="E798" s="14" t="s">
        <v>346</v>
      </c>
      <c r="F798" s="14">
        <v>7550450</v>
      </c>
    </row>
    <row r="799" spans="2:6" ht="12.75">
      <c r="B799" s="63">
        <v>35822469</v>
      </c>
      <c r="C799" s="80" t="s">
        <v>20</v>
      </c>
      <c r="E799" s="14" t="s">
        <v>330</v>
      </c>
      <c r="F799" s="14">
        <v>1200</v>
      </c>
    </row>
    <row r="800" spans="2:6" ht="12.75">
      <c r="B800" s="63">
        <v>36088229</v>
      </c>
      <c r="C800" s="73" t="s">
        <v>566</v>
      </c>
      <c r="E800" s="14" t="s">
        <v>771</v>
      </c>
      <c r="F800" s="14">
        <v>49842071</v>
      </c>
    </row>
    <row r="801" spans="2:6" ht="12.75">
      <c r="B801" s="63">
        <v>36791045</v>
      </c>
      <c r="C801" s="73" t="s">
        <v>765</v>
      </c>
      <c r="E801" s="14" t="s">
        <v>239</v>
      </c>
      <c r="F801" s="14">
        <v>108883</v>
      </c>
    </row>
    <row r="802" spans="2:6" ht="12.75">
      <c r="B802" s="63">
        <v>37871004</v>
      </c>
      <c r="C802" s="73" t="s">
        <v>559</v>
      </c>
      <c r="E802" s="14" t="s">
        <v>924</v>
      </c>
      <c r="F802" s="14">
        <v>26471625</v>
      </c>
    </row>
    <row r="803" spans="2:6" ht="12.75">
      <c r="B803" s="63">
        <v>38380084</v>
      </c>
      <c r="C803" s="80" t="s">
        <v>39</v>
      </c>
      <c r="E803" s="14" t="s">
        <v>240</v>
      </c>
      <c r="F803" s="14">
        <v>584849</v>
      </c>
    </row>
    <row r="804" spans="2:6" ht="12.75">
      <c r="B804" s="63">
        <v>38998753</v>
      </c>
      <c r="C804" s="73" t="s">
        <v>556</v>
      </c>
      <c r="E804" s="14" t="s">
        <v>241</v>
      </c>
      <c r="F804" s="14">
        <v>91087</v>
      </c>
    </row>
    <row r="805" spans="2:6" ht="12.75">
      <c r="B805" s="63">
        <v>39001020</v>
      </c>
      <c r="C805" s="80" t="s">
        <v>17</v>
      </c>
      <c r="E805" s="14" t="s">
        <v>556</v>
      </c>
      <c r="F805" s="14">
        <v>38998753</v>
      </c>
    </row>
    <row r="806" spans="2:6" ht="12.75">
      <c r="B806" s="63">
        <v>39156417</v>
      </c>
      <c r="C806" s="73" t="s">
        <v>342</v>
      </c>
      <c r="E806" s="14" t="s">
        <v>559</v>
      </c>
      <c r="F806" s="14">
        <v>37871004</v>
      </c>
    </row>
    <row r="807" spans="2:6" ht="12.75">
      <c r="B807" s="63">
        <v>39227286</v>
      </c>
      <c r="C807" s="80" t="s">
        <v>23</v>
      </c>
      <c r="E807" s="14" t="s">
        <v>560</v>
      </c>
      <c r="F807" s="14">
        <v>55684941</v>
      </c>
    </row>
    <row r="808" spans="2:6" ht="12.75">
      <c r="B808" s="63">
        <v>39300453</v>
      </c>
      <c r="C808" s="73" t="s">
        <v>641</v>
      </c>
      <c r="E808" s="14" t="s">
        <v>562</v>
      </c>
      <c r="F808" s="14">
        <v>34465468</v>
      </c>
    </row>
    <row r="809" spans="2:6" ht="12.75">
      <c r="B809" s="63">
        <v>39635319</v>
      </c>
      <c r="C809" s="80" t="s">
        <v>38</v>
      </c>
      <c r="E809" s="14" t="s">
        <v>358</v>
      </c>
      <c r="F809" s="14">
        <v>43101</v>
      </c>
    </row>
    <row r="810" spans="2:6" ht="12.75">
      <c r="B810" s="63">
        <v>39831555</v>
      </c>
      <c r="C810" s="73" t="s">
        <v>484</v>
      </c>
      <c r="E810" s="14" t="s">
        <v>564</v>
      </c>
      <c r="F810" s="14">
        <v>30402154</v>
      </c>
    </row>
    <row r="811" spans="2:6" ht="12.75">
      <c r="B811" s="63">
        <v>40321764</v>
      </c>
      <c r="C811" s="80" t="s">
        <v>29</v>
      </c>
      <c r="E811" s="14" t="s">
        <v>566</v>
      </c>
      <c r="F811" s="14">
        <v>36088229</v>
      </c>
    </row>
    <row r="812" spans="2:6" ht="12.75">
      <c r="B812" s="63">
        <v>41575944</v>
      </c>
      <c r="C812" s="73" t="s">
        <v>575</v>
      </c>
      <c r="E812" s="14" t="s">
        <v>567</v>
      </c>
      <c r="F812" s="14">
        <v>55722275</v>
      </c>
    </row>
    <row r="813" spans="2:6" ht="12.75">
      <c r="B813" s="63">
        <v>41903575</v>
      </c>
      <c r="C813" s="73" t="s">
        <v>569</v>
      </c>
      <c r="E813" s="14" t="s">
        <v>569</v>
      </c>
      <c r="F813" s="14">
        <v>41903575</v>
      </c>
    </row>
    <row r="814" spans="2:6" ht="12.75">
      <c r="B814" s="63">
        <v>42397648</v>
      </c>
      <c r="C814" s="73" t="s">
        <v>35</v>
      </c>
      <c r="E814" s="14" t="s">
        <v>857</v>
      </c>
      <c r="F814" s="14">
        <v>8001352</v>
      </c>
    </row>
    <row r="815" spans="2:6" ht="12.75">
      <c r="B815" s="63">
        <v>42397659</v>
      </c>
      <c r="C815" s="73" t="s">
        <v>36</v>
      </c>
      <c r="E815" s="14" t="s">
        <v>772</v>
      </c>
      <c r="F815" s="14">
        <v>55738540</v>
      </c>
    </row>
    <row r="816" spans="2:6" ht="12.75">
      <c r="B816" s="63">
        <v>49842071</v>
      </c>
      <c r="C816" s="73" t="s">
        <v>771</v>
      </c>
      <c r="E816" s="14" t="s">
        <v>928</v>
      </c>
      <c r="F816" s="14">
        <v>77536686</v>
      </c>
    </row>
    <row r="817" spans="2:6" ht="12.75">
      <c r="B817" s="63">
        <v>51207319</v>
      </c>
      <c r="C817" s="80" t="s">
        <v>48</v>
      </c>
      <c r="E817" s="14" t="s">
        <v>696</v>
      </c>
      <c r="F817" s="14">
        <v>299752</v>
      </c>
    </row>
    <row r="818" spans="2:6" ht="12.75">
      <c r="B818" s="63">
        <v>52663726</v>
      </c>
      <c r="C818" s="80" t="s">
        <v>42</v>
      </c>
      <c r="E818" s="14" t="s">
        <v>770</v>
      </c>
      <c r="F818" s="14">
        <v>28911015</v>
      </c>
    </row>
    <row r="819" spans="2:6" ht="12.75">
      <c r="B819" s="63">
        <v>53973981</v>
      </c>
      <c r="C819" s="73" t="s">
        <v>762</v>
      </c>
      <c r="E819" s="14" t="s">
        <v>667</v>
      </c>
      <c r="F819" s="14">
        <v>126738</v>
      </c>
    </row>
    <row r="820" spans="2:6" ht="12.75">
      <c r="B820" s="63">
        <v>54350480</v>
      </c>
      <c r="C820" s="73" t="s">
        <v>663</v>
      </c>
      <c r="E820" s="14" t="s">
        <v>396</v>
      </c>
      <c r="F820" s="14">
        <v>52686</v>
      </c>
    </row>
    <row r="821" spans="2:6" ht="12.75">
      <c r="B821" s="63">
        <v>54965241</v>
      </c>
      <c r="C821" s="73" t="s">
        <v>768</v>
      </c>
      <c r="E821" s="14" t="s">
        <v>242</v>
      </c>
      <c r="F821" s="14">
        <v>79016</v>
      </c>
    </row>
    <row r="822" spans="2:6" ht="12.75">
      <c r="B822" s="63">
        <v>55673897</v>
      </c>
      <c r="C822" s="80" t="s">
        <v>21</v>
      </c>
      <c r="E822" s="14" t="s">
        <v>525</v>
      </c>
      <c r="F822" s="14">
        <v>75694</v>
      </c>
    </row>
    <row r="823" spans="2:6" ht="12.75">
      <c r="B823" s="63">
        <v>55684941</v>
      </c>
      <c r="C823" s="73" t="s">
        <v>560</v>
      </c>
      <c r="E823" s="14" t="s">
        <v>539</v>
      </c>
      <c r="F823" s="14">
        <v>78400</v>
      </c>
    </row>
    <row r="824" spans="2:6" ht="12.75">
      <c r="B824" s="63">
        <v>55722275</v>
      </c>
      <c r="C824" s="73" t="s">
        <v>567</v>
      </c>
      <c r="E824" s="14" t="s">
        <v>243</v>
      </c>
      <c r="F824" s="14">
        <v>121448</v>
      </c>
    </row>
    <row r="825" spans="2:6" ht="25.5">
      <c r="B825" s="63">
        <v>55738540</v>
      </c>
      <c r="C825" s="75" t="s">
        <v>772</v>
      </c>
      <c r="E825" s="14" t="s">
        <v>648</v>
      </c>
      <c r="F825" s="14">
        <v>112492</v>
      </c>
    </row>
    <row r="826" spans="2:6" ht="12.75">
      <c r="B826" s="63">
        <v>56391572</v>
      </c>
      <c r="C826" s="73" t="s">
        <v>739</v>
      </c>
      <c r="E826" s="14" t="s">
        <v>520</v>
      </c>
      <c r="F826" s="14">
        <v>75467</v>
      </c>
    </row>
    <row r="827" spans="2:6" ht="12.75">
      <c r="B827" s="63">
        <v>57117314</v>
      </c>
      <c r="C827" s="80" t="s">
        <v>47</v>
      </c>
      <c r="E827" s="14" t="s">
        <v>744</v>
      </c>
      <c r="F827" s="14">
        <v>1582098</v>
      </c>
    </row>
    <row r="828" spans="2:6" ht="12.75">
      <c r="B828" s="63">
        <v>57117416</v>
      </c>
      <c r="C828" s="80" t="s">
        <v>28</v>
      </c>
      <c r="E828" s="14" t="s">
        <v>766</v>
      </c>
      <c r="F828" s="14">
        <v>13647353</v>
      </c>
    </row>
    <row r="829" spans="2:6" ht="12.75">
      <c r="B829" s="63">
        <v>57117449</v>
      </c>
      <c r="C829" s="80" t="s">
        <v>24</v>
      </c>
      <c r="E829" s="14" t="s">
        <v>668</v>
      </c>
      <c r="F829" s="14">
        <v>127480</v>
      </c>
    </row>
    <row r="830" spans="2:6" ht="12.75">
      <c r="B830" s="63">
        <v>57465288</v>
      </c>
      <c r="C830" s="80" t="s">
        <v>57</v>
      </c>
      <c r="E830" s="14" t="s">
        <v>712</v>
      </c>
      <c r="F830" s="14">
        <v>512561</v>
      </c>
    </row>
    <row r="831" spans="2:6" ht="12.75">
      <c r="B831" s="63">
        <v>57653857</v>
      </c>
      <c r="C831" s="80" t="s">
        <v>25</v>
      </c>
      <c r="E831" s="14" t="s">
        <v>923</v>
      </c>
      <c r="F831" s="14">
        <v>25551137</v>
      </c>
    </row>
    <row r="832" spans="2:6" ht="12.75">
      <c r="B832" s="63">
        <v>57835924</v>
      </c>
      <c r="C832" s="73" t="s">
        <v>66</v>
      </c>
      <c r="E832" s="14" t="s">
        <v>537</v>
      </c>
      <c r="F832" s="14">
        <v>78308</v>
      </c>
    </row>
    <row r="833" spans="2:6" ht="12.75">
      <c r="B833" s="63">
        <v>59467968</v>
      </c>
      <c r="C833" s="73" t="s">
        <v>726</v>
      </c>
      <c r="E833" s="14" t="s">
        <v>653</v>
      </c>
      <c r="F833" s="14">
        <v>115866</v>
      </c>
    </row>
    <row r="834" spans="2:6" ht="12.75">
      <c r="B834" s="63">
        <v>60153493</v>
      </c>
      <c r="C834" s="75" t="s">
        <v>389</v>
      </c>
      <c r="E834" s="14" t="s">
        <v>621</v>
      </c>
      <c r="F834" s="14">
        <v>101020</v>
      </c>
    </row>
    <row r="835" spans="2:6" ht="12.75">
      <c r="B835" s="63">
        <v>60568050</v>
      </c>
      <c r="C835" s="73" t="s">
        <v>674</v>
      </c>
      <c r="E835" s="14" t="s">
        <v>392</v>
      </c>
      <c r="F835" s="14">
        <v>52244</v>
      </c>
    </row>
    <row r="836" spans="2:6" ht="12.75">
      <c r="B836" s="63">
        <v>60851345</v>
      </c>
      <c r="C836" s="80" t="s">
        <v>46</v>
      </c>
      <c r="E836" s="14" t="s">
        <v>666</v>
      </c>
      <c r="F836" s="14">
        <v>126727</v>
      </c>
    </row>
    <row r="837" spans="2:6" ht="12.75">
      <c r="B837" s="63">
        <v>62015398</v>
      </c>
      <c r="C837" s="73" t="s">
        <v>730</v>
      </c>
      <c r="E837" s="14" t="s">
        <v>490</v>
      </c>
      <c r="F837" s="14">
        <v>68768</v>
      </c>
    </row>
    <row r="838" spans="2:6" ht="12.75">
      <c r="B838" s="63">
        <v>62450060</v>
      </c>
      <c r="C838" s="75" t="s">
        <v>773</v>
      </c>
      <c r="E838" s="14" t="s">
        <v>773</v>
      </c>
      <c r="F838" s="14">
        <v>62450060</v>
      </c>
    </row>
    <row r="839" spans="2:6" ht="12.75">
      <c r="B839" s="63">
        <v>62450071</v>
      </c>
      <c r="C839" s="75" t="s">
        <v>774</v>
      </c>
      <c r="E839" s="14" t="s">
        <v>774</v>
      </c>
      <c r="F839" s="14">
        <v>62450071</v>
      </c>
    </row>
    <row r="840" spans="2:6" ht="12.75">
      <c r="B840" s="63">
        <v>62476599</v>
      </c>
      <c r="C840" s="73" t="s">
        <v>461</v>
      </c>
      <c r="E840" s="14" t="s">
        <v>503</v>
      </c>
      <c r="F840" s="14">
        <v>72571</v>
      </c>
    </row>
    <row r="841" spans="2:6" ht="12.75">
      <c r="B841" s="63">
        <v>64091914</v>
      </c>
      <c r="C841" s="75" t="s">
        <v>408</v>
      </c>
      <c r="E841" s="14" t="s">
        <v>478</v>
      </c>
      <c r="F841" s="14">
        <v>66751</v>
      </c>
    </row>
    <row r="842" spans="2:6" ht="12.75">
      <c r="B842" s="63">
        <v>65510443</v>
      </c>
      <c r="C842" s="80" t="s">
        <v>45</v>
      </c>
      <c r="E842" s="14" t="s">
        <v>921</v>
      </c>
      <c r="F842" s="14">
        <v>23501817</v>
      </c>
    </row>
    <row r="843" spans="2:6" ht="12.75">
      <c r="B843" s="63">
        <v>67562394</v>
      </c>
      <c r="C843" s="80" t="s">
        <v>19</v>
      </c>
      <c r="E843" s="14" t="s">
        <v>244</v>
      </c>
      <c r="F843" s="14">
        <v>51796</v>
      </c>
    </row>
    <row r="844" spans="2:6" ht="12.75">
      <c r="B844" s="63">
        <v>67730103</v>
      </c>
      <c r="C844" s="75" t="s">
        <v>677</v>
      </c>
      <c r="E844" s="14" t="s">
        <v>769</v>
      </c>
      <c r="F844" s="14">
        <v>26995915</v>
      </c>
    </row>
    <row r="845" spans="2:6" ht="12.75">
      <c r="B845" s="63">
        <v>67730114</v>
      </c>
      <c r="C845" s="75" t="s">
        <v>676</v>
      </c>
      <c r="E845" s="14" t="s">
        <v>610</v>
      </c>
      <c r="F845" s="14">
        <v>99661</v>
      </c>
    </row>
    <row r="846" spans="2:6" ht="12.75">
      <c r="B846" s="63">
        <v>68006837</v>
      </c>
      <c r="C846" s="75" t="s">
        <v>360</v>
      </c>
      <c r="E846" s="14" t="s">
        <v>245</v>
      </c>
      <c r="F846" s="14">
        <v>7440622</v>
      </c>
    </row>
    <row r="847" spans="2:6" ht="12.75">
      <c r="B847" s="63">
        <v>69782907</v>
      </c>
      <c r="C847" s="80" t="s">
        <v>40</v>
      </c>
      <c r="E847" s="14" t="s">
        <v>889</v>
      </c>
      <c r="F847" s="14">
        <v>1314621</v>
      </c>
    </row>
    <row r="848" spans="2:6" ht="12.75">
      <c r="B848" s="63">
        <v>70362504</v>
      </c>
      <c r="C848" s="80" t="s">
        <v>60</v>
      </c>
      <c r="E848" s="14" t="s">
        <v>683</v>
      </c>
      <c r="F848" s="14">
        <v>143679</v>
      </c>
    </row>
    <row r="849" spans="2:6" ht="12.75">
      <c r="B849" s="63">
        <v>70476823</v>
      </c>
      <c r="C849" s="73" t="s">
        <v>732</v>
      </c>
      <c r="E849" s="14" t="s">
        <v>745</v>
      </c>
      <c r="F849" s="14">
        <v>2068782</v>
      </c>
    </row>
    <row r="850" spans="2:6" ht="12.75">
      <c r="B850" s="63">
        <v>70648269</v>
      </c>
      <c r="C850" s="80" t="s">
        <v>22</v>
      </c>
      <c r="E850" s="14" t="s">
        <v>246</v>
      </c>
      <c r="F850" s="14">
        <v>108054</v>
      </c>
    </row>
    <row r="851" spans="2:6" ht="12.75">
      <c r="B851" s="63">
        <v>72918219</v>
      </c>
      <c r="C851" s="80" t="s">
        <v>26</v>
      </c>
      <c r="E851" s="14" t="s">
        <v>530</v>
      </c>
      <c r="F851" s="14">
        <v>593602</v>
      </c>
    </row>
    <row r="852" spans="2:6" ht="12.75">
      <c r="B852" s="63">
        <v>74472370</v>
      </c>
      <c r="C852" s="80" t="s">
        <v>43</v>
      </c>
      <c r="E852" s="14" t="s">
        <v>247</v>
      </c>
      <c r="F852" s="14">
        <v>75014</v>
      </c>
    </row>
    <row r="853" spans="2:6" ht="12.75">
      <c r="B853" s="63">
        <v>76180966</v>
      </c>
      <c r="C853" s="75" t="s">
        <v>693</v>
      </c>
      <c r="E853" s="14" t="s">
        <v>510</v>
      </c>
      <c r="F853" s="14">
        <v>75025</v>
      </c>
    </row>
    <row r="854" spans="2:6" ht="12.75">
      <c r="B854" s="63">
        <v>77501634</v>
      </c>
      <c r="C854" s="73" t="s">
        <v>701</v>
      </c>
      <c r="E854" s="14" t="s">
        <v>248</v>
      </c>
      <c r="F854" s="14">
        <v>75354</v>
      </c>
    </row>
    <row r="855" spans="2:6" ht="12.75">
      <c r="B855" s="76">
        <v>77536664</v>
      </c>
      <c r="C855" s="77" t="s">
        <v>926</v>
      </c>
      <c r="E855" s="14" t="s">
        <v>359</v>
      </c>
      <c r="F855" s="14">
        <v>43104</v>
      </c>
    </row>
    <row r="856" spans="2:6" ht="12.75">
      <c r="B856" s="76">
        <v>77536675</v>
      </c>
      <c r="C856" s="77" t="s">
        <v>927</v>
      </c>
      <c r="E856" s="14" t="s">
        <v>563</v>
      </c>
      <c r="F856" s="14">
        <v>81812</v>
      </c>
    </row>
    <row r="857" spans="2:6" ht="12.75">
      <c r="B857" s="76">
        <v>77536686</v>
      </c>
      <c r="C857" s="77" t="s">
        <v>928</v>
      </c>
      <c r="E857" s="14" t="s">
        <v>332</v>
      </c>
      <c r="F857" s="14">
        <v>1206</v>
      </c>
    </row>
    <row r="858" spans="2:6" ht="12.75">
      <c r="B858" s="63">
        <v>86220420</v>
      </c>
      <c r="C858" s="73" t="s">
        <v>735</v>
      </c>
      <c r="E858" s="14" t="s">
        <v>855</v>
      </c>
      <c r="F858" s="14">
        <v>1330207</v>
      </c>
    </row>
    <row r="859" spans="2:6" ht="12.75">
      <c r="B859" s="63">
        <v>108171262</v>
      </c>
      <c r="C859" s="73" t="s">
        <v>105</v>
      </c>
      <c r="E859" s="14" t="s">
        <v>352</v>
      </c>
      <c r="F859" s="14">
        <v>7440666</v>
      </c>
    </row>
    <row r="860" spans="2:6" ht="12.75">
      <c r="B860" s="76">
        <v>191234227</v>
      </c>
      <c r="C860" s="77" t="s">
        <v>156</v>
      </c>
      <c r="E860" s="14" t="s">
        <v>355</v>
      </c>
      <c r="F860" s="14">
        <v>1314132</v>
      </c>
    </row>
    <row r="861" spans="2:6" ht="12.75">
      <c r="B861" s="76">
        <v>341972314</v>
      </c>
      <c r="C861" s="77" t="s">
        <v>156</v>
      </c>
      <c r="E861" s="14" t="s">
        <v>764</v>
      </c>
      <c r="F861" s="14">
        <v>12122677</v>
      </c>
    </row>
    <row r="862" ht="12.75"/>
    <row r="863" ht="12.75"/>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Services</dc:creator>
  <cp:keywords/>
  <dc:description/>
  <cp:lastModifiedBy>Matthew Cegielski</cp:lastModifiedBy>
  <cp:lastPrinted>2010-12-13T17:01:22Z</cp:lastPrinted>
  <dcterms:created xsi:type="dcterms:W3CDTF">1998-06-15T16:52:48Z</dcterms:created>
  <dcterms:modified xsi:type="dcterms:W3CDTF">2023-09-14T16:53:32Z</dcterms:modified>
  <cp:category/>
  <cp:version/>
  <cp:contentType/>
  <cp:contentStatus/>
</cp:coreProperties>
</file>