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9020" windowHeight="9210" activeTab="0"/>
  </bookViews>
  <sheets>
    <sheet name="Main" sheetId="1" r:id="rId1"/>
    <sheet name="Totals" sheetId="2" r:id="rId2"/>
  </sheets>
  <definedNames/>
  <calcPr fullCalcOnLoad="1"/>
</workbook>
</file>

<file path=xl/sharedStrings.xml><?xml version="1.0" encoding="utf-8"?>
<sst xmlns="http://schemas.openxmlformats.org/spreadsheetml/2006/main" count="86" uniqueCount="58">
  <si>
    <t>Name</t>
  </si>
  <si>
    <t>Applicability</t>
  </si>
  <si>
    <t>Author or updater</t>
  </si>
  <si>
    <t>Last Update</t>
  </si>
  <si>
    <t>Facility:</t>
  </si>
  <si>
    <t>ID#:</t>
  </si>
  <si>
    <t>Project #:</t>
  </si>
  <si>
    <t>Inputs</t>
  </si>
  <si>
    <t xml:space="preserve">Formula </t>
  </si>
  <si>
    <t>Substance</t>
  </si>
  <si>
    <t>CAS#</t>
  </si>
  <si>
    <t>LB/HR</t>
  </si>
  <si>
    <t>LB/YR</t>
  </si>
  <si>
    <t>Barium</t>
  </si>
  <si>
    <t>Chromium</t>
  </si>
  <si>
    <t>Cobalt</t>
  </si>
  <si>
    <t>Copper</t>
  </si>
  <si>
    <t>Lead</t>
  </si>
  <si>
    <t>Manganese</t>
  </si>
  <si>
    <t>Mercury</t>
  </si>
  <si>
    <t>Zinc</t>
  </si>
  <si>
    <t>Nickel</t>
  </si>
  <si>
    <t>References:</t>
  </si>
  <si>
    <t xml:space="preserve"> **5% of Chromium considered Hexavalent Chromium (District Policy)</t>
  </si>
  <si>
    <t>% Weight</t>
  </si>
  <si>
    <t>Selenium</t>
  </si>
  <si>
    <t>Vanadium</t>
  </si>
  <si>
    <t>Antimony</t>
  </si>
  <si>
    <t>Code</t>
  </si>
  <si>
    <t>Material</t>
  </si>
  <si>
    <t>Hex Chromium**</t>
  </si>
  <si>
    <t>Arsenic</t>
  </si>
  <si>
    <t>Material Name</t>
  </si>
  <si>
    <t>Acrylonitrile</t>
  </si>
  <si>
    <t>Styrene</t>
  </si>
  <si>
    <t>Ethyl Benzene</t>
  </si>
  <si>
    <t>Methanol</t>
  </si>
  <si>
    <t>MEK</t>
  </si>
  <si>
    <t xml:space="preserve"> Total LB/HR</t>
  </si>
  <si>
    <t xml:space="preserve"> Total LB/YR</t>
  </si>
  <si>
    <t>% Weight Table</t>
  </si>
  <si>
    <t>Code Table</t>
  </si>
  <si>
    <t>Matthew Cegielski</t>
  </si>
  <si>
    <t>1,3 Butadiene</t>
  </si>
  <si>
    <r>
      <t>PM</t>
    </r>
    <r>
      <rPr>
        <vertAlign val="subscript"/>
        <sz val="10"/>
        <rFont val="Arial"/>
        <family val="2"/>
      </rPr>
      <t>10</t>
    </r>
    <r>
      <rPr>
        <sz val="10"/>
        <rFont val="Arial"/>
        <family val="0"/>
      </rPr>
      <t xml:space="preserve"> Rate</t>
    </r>
  </si>
  <si>
    <r>
      <t>PM</t>
    </r>
    <r>
      <rPr>
        <vertAlign val="subscript"/>
        <sz val="10"/>
        <rFont val="Arial"/>
        <family val="2"/>
      </rPr>
      <t>10</t>
    </r>
    <r>
      <rPr>
        <sz val="10"/>
        <rFont val="Arial"/>
        <family val="2"/>
      </rPr>
      <t xml:space="preserve"> Rate</t>
    </r>
  </si>
  <si>
    <t xml:space="preserve"> lb/hr</t>
  </si>
  <si>
    <t>lb/yr</t>
  </si>
  <si>
    <r>
      <t>PM</t>
    </r>
    <r>
      <rPr>
        <b/>
        <vertAlign val="subscript"/>
        <sz val="14"/>
        <rFont val="Arial"/>
        <family val="2"/>
      </rPr>
      <t>10</t>
    </r>
    <r>
      <rPr>
        <b/>
        <sz val="14"/>
        <rFont val="Arial"/>
        <family val="2"/>
      </rPr>
      <t xml:space="preserve"> based Emissions from Mineral Transfer</t>
    </r>
  </si>
  <si>
    <r>
      <t>This spreadsheet is a utility for determining the PM</t>
    </r>
    <r>
      <rPr>
        <vertAlign val="subscript"/>
        <sz val="10"/>
        <rFont val="Arial"/>
        <family val="2"/>
      </rPr>
      <t>10</t>
    </r>
    <r>
      <rPr>
        <sz val="10"/>
        <rFont val="Arial"/>
        <family val="2"/>
      </rPr>
      <t xml:space="preserve"> emissions from material transfer. % Weights are taken from the MSDS of the materials. </t>
    </r>
  </si>
  <si>
    <t>Limestone</t>
  </si>
  <si>
    <t>Fuller's Earth</t>
  </si>
  <si>
    <t>Dolomite</t>
  </si>
  <si>
    <t>Clay</t>
  </si>
  <si>
    <t>Aggregate</t>
  </si>
  <si>
    <t>Gypsum</t>
  </si>
  <si>
    <r>
      <t>Emissions are calculated by the multiplication of  PM</t>
    </r>
    <r>
      <rPr>
        <vertAlign val="subscript"/>
        <sz val="12"/>
        <rFont val="Arial"/>
        <family val="2"/>
      </rPr>
      <t>10</t>
    </r>
    <r>
      <rPr>
        <sz val="12"/>
        <rFont val="Arial"/>
        <family val="2"/>
      </rPr>
      <t xml:space="preserve"> Rates and weight fractions. Totals listed in the next tab.</t>
    </r>
  </si>
  <si>
    <r>
      <t>Use this spreadsheet when the emissions are from Mineral Transfer and the PM</t>
    </r>
    <r>
      <rPr>
        <vertAlign val="subscript"/>
        <sz val="10"/>
        <rFont val="Arial"/>
        <family val="2"/>
      </rPr>
      <t>10</t>
    </r>
    <r>
      <rPr>
        <sz val="10"/>
        <rFont val="Arial"/>
        <family val="2"/>
      </rPr>
      <t xml:space="preserve"> rates are known. Entries required in yellow areas, output in gray areas. Enter the material name and process rate. Enter all of the substances present in the materials under the Code table. In the % Weight Table enter the numerical codes in the left column and enter the % Weight as a whole number for each substance type in the material.</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</si>
</sst>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 &quot; lbs. PM10/ lbs. abrasive&quot;"/>
    <numFmt numFmtId="173" formatCode="0.000E+00"/>
    <numFmt numFmtId="174" formatCode="0.0000E+00"/>
    <numFmt numFmtId="175" formatCode="#,##0.0"/>
  </numFmts>
  <fonts count="47">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b/>
      <sz val="16"/>
      <name val="Arial"/>
      <family val="2"/>
    </font>
    <font>
      <sz val="14"/>
      <name val="Arial"/>
      <family val="2"/>
    </font>
    <font>
      <b/>
      <vertAlign val="subscript"/>
      <sz val="14"/>
      <name val="Arial"/>
      <family val="2"/>
    </font>
    <font>
      <vertAlign val="subscript"/>
      <sz val="10"/>
      <name val="Arial"/>
      <family val="2"/>
    </font>
    <font>
      <sz val="12"/>
      <name val="Arial"/>
      <family val="2"/>
    </font>
    <font>
      <vertAlign val="subscript"/>
      <sz val="12"/>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0070C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1">
    <xf numFmtId="0" fontId="0" fillId="0" borderId="0" xfId="0"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33" borderId="0" xfId="0" applyFill="1" applyBorder="1" applyAlignment="1">
      <alignment/>
    </xf>
    <xf numFmtId="0" fontId="0" fillId="0" borderId="0" xfId="0" applyBorder="1" applyAlignment="1">
      <alignment/>
    </xf>
    <xf numFmtId="0" fontId="4" fillId="0" borderId="15" xfId="0" applyFont="1" applyBorder="1" applyAlignment="1">
      <alignment/>
    </xf>
    <xf numFmtId="0" fontId="0" fillId="33" borderId="16" xfId="0" applyFill="1"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xf>
    <xf numFmtId="0" fontId="4" fillId="0" borderId="0" xfId="0" applyFont="1" applyBorder="1" applyAlignment="1">
      <alignment wrapText="1"/>
    </xf>
    <xf numFmtId="11" fontId="0" fillId="0" borderId="0" xfId="0" applyNumberFormat="1" applyBorder="1" applyAlignment="1">
      <alignment/>
    </xf>
    <xf numFmtId="0" fontId="0" fillId="0" borderId="0" xfId="0" applyAlignment="1">
      <alignment wrapText="1"/>
    </xf>
    <xf numFmtId="0" fontId="4" fillId="0" borderId="0" xfId="0" applyFont="1" applyBorder="1" applyAlignment="1">
      <alignment horizontal="center" wrapText="1"/>
    </xf>
    <xf numFmtId="11" fontId="0" fillId="0" borderId="0" xfId="0" applyNumberFormat="1" applyFill="1" applyBorder="1" applyAlignment="1">
      <alignment/>
    </xf>
    <xf numFmtId="0" fontId="4" fillId="0" borderId="19" xfId="0" applyFont="1" applyBorder="1" applyAlignment="1">
      <alignment horizontal="center" wrapText="1"/>
    </xf>
    <xf numFmtId="0" fontId="4" fillId="0" borderId="20" xfId="0" applyFont="1" applyBorder="1" applyAlignment="1">
      <alignment wrapText="1"/>
    </xf>
    <xf numFmtId="0" fontId="4"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center"/>
    </xf>
    <xf numFmtId="0" fontId="4" fillId="0" borderId="23" xfId="0" applyFont="1" applyFill="1" applyBorder="1" applyAlignment="1">
      <alignment horizontal="center" wrapText="1"/>
    </xf>
    <xf numFmtId="0" fontId="5" fillId="0" borderId="10"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4" fillId="33" borderId="26" xfId="0" applyFont="1" applyFill="1" applyBorder="1" applyAlignment="1">
      <alignment horizontal="center"/>
    </xf>
    <xf numFmtId="0" fontId="4" fillId="33" borderId="26" xfId="0" applyFont="1" applyFill="1" applyBorder="1" applyAlignment="1">
      <alignment horizontal="center" wrapText="1"/>
    </xf>
    <xf numFmtId="0" fontId="4" fillId="33" borderId="27" xfId="0" applyFont="1" applyFill="1" applyBorder="1" applyAlignment="1">
      <alignment horizontal="center"/>
    </xf>
    <xf numFmtId="0" fontId="4" fillId="33" borderId="0" xfId="0" applyFont="1" applyFill="1" applyBorder="1" applyAlignment="1">
      <alignment horizontal="left"/>
    </xf>
    <xf numFmtId="0" fontId="4" fillId="33" borderId="28" xfId="0" applyFont="1" applyFill="1" applyBorder="1" applyAlignment="1">
      <alignment horizontal="left"/>
    </xf>
    <xf numFmtId="11" fontId="0" fillId="34" borderId="19" xfId="0" applyNumberFormat="1" applyFill="1" applyBorder="1" applyAlignment="1">
      <alignment horizontal="center"/>
    </xf>
    <xf numFmtId="0" fontId="4" fillId="0" borderId="29" xfId="0" applyFont="1" applyBorder="1" applyAlignment="1">
      <alignment horizontal="center" wrapText="1"/>
    </xf>
    <xf numFmtId="0" fontId="0" fillId="0" borderId="29" xfId="0" applyFill="1" applyBorder="1" applyAlignment="1">
      <alignment wrapText="1"/>
    </xf>
    <xf numFmtId="11" fontId="0" fillId="0" borderId="29" xfId="0" applyNumberFormat="1" applyFill="1" applyBorder="1" applyAlignment="1">
      <alignment/>
    </xf>
    <xf numFmtId="0" fontId="0" fillId="0" borderId="29" xfId="0" applyNumberFormat="1" applyFill="1" applyBorder="1" applyAlignment="1">
      <alignment horizontal="center"/>
    </xf>
    <xf numFmtId="0" fontId="0" fillId="34" borderId="29" xfId="0" applyFill="1" applyBorder="1" applyAlignment="1">
      <alignment horizontal="center" wrapText="1"/>
    </xf>
    <xf numFmtId="0" fontId="0" fillId="35" borderId="30" xfId="0" applyFill="1" applyBorder="1" applyAlignment="1">
      <alignment horizontal="center"/>
    </xf>
    <xf numFmtId="0" fontId="0" fillId="35" borderId="0" xfId="0" applyFill="1" applyAlignment="1">
      <alignment horizontal="center"/>
    </xf>
    <xf numFmtId="0" fontId="0" fillId="35" borderId="31" xfId="0" applyFill="1" applyBorder="1" applyAlignment="1">
      <alignment horizontal="center"/>
    </xf>
    <xf numFmtId="2" fontId="0" fillId="33" borderId="19" xfId="0" applyNumberFormat="1" applyFont="1" applyFill="1" applyBorder="1" applyAlignment="1">
      <alignment horizontal="center"/>
    </xf>
    <xf numFmtId="2" fontId="0" fillId="33" borderId="19" xfId="0" applyNumberFormat="1" applyFill="1" applyBorder="1" applyAlignment="1">
      <alignment horizontal="center"/>
    </xf>
    <xf numFmtId="2" fontId="0" fillId="33" borderId="19" xfId="0" applyNumberFormat="1" applyFont="1" applyFill="1" applyBorder="1" applyAlignment="1">
      <alignment horizontal="center" wrapText="1"/>
    </xf>
    <xf numFmtId="0" fontId="4" fillId="36" borderId="0" xfId="0" applyFont="1" applyFill="1" applyBorder="1" applyAlignment="1">
      <alignment/>
    </xf>
    <xf numFmtId="0" fontId="4" fillId="36" borderId="0" xfId="0" applyFont="1" applyFill="1" applyBorder="1" applyAlignment="1">
      <alignment horizontal="center"/>
    </xf>
    <xf numFmtId="0" fontId="4" fillId="36" borderId="14" xfId="0" applyFont="1" applyFill="1" applyBorder="1" applyAlignment="1">
      <alignment/>
    </xf>
    <xf numFmtId="0" fontId="4" fillId="36" borderId="14" xfId="0" applyFont="1" applyFill="1" applyBorder="1" applyAlignment="1">
      <alignment wrapText="1"/>
    </xf>
    <xf numFmtId="0" fontId="4" fillId="36" borderId="0" xfId="0" applyFont="1" applyFill="1" applyBorder="1" applyAlignment="1">
      <alignment horizontal="center" wrapText="1"/>
    </xf>
    <xf numFmtId="0" fontId="4" fillId="36" borderId="32" xfId="0" applyFont="1" applyFill="1" applyBorder="1" applyAlignment="1">
      <alignment wrapText="1"/>
    </xf>
    <xf numFmtId="0" fontId="4" fillId="36" borderId="33" xfId="0" applyFont="1" applyFill="1" applyBorder="1" applyAlignment="1">
      <alignment horizontal="center" wrapText="1"/>
    </xf>
    <xf numFmtId="0" fontId="0" fillId="0" borderId="18" xfId="0" applyFont="1" applyBorder="1" applyAlignment="1">
      <alignment horizontal="center" wrapText="1"/>
    </xf>
    <xf numFmtId="0" fontId="4" fillId="36" borderId="14" xfId="0" applyFont="1" applyFill="1" applyBorder="1" applyAlignment="1">
      <alignment horizontal="center" wrapText="1"/>
    </xf>
    <xf numFmtId="0" fontId="4" fillId="36" borderId="32" xfId="0" applyFont="1" applyFill="1" applyBorder="1" applyAlignment="1">
      <alignment horizontal="center" wrapText="1"/>
    </xf>
    <xf numFmtId="0" fontId="0" fillId="0" borderId="29" xfId="0" applyFont="1" applyBorder="1" applyAlignment="1">
      <alignment vertical="center" wrapText="1"/>
    </xf>
    <xf numFmtId="0" fontId="0" fillId="33" borderId="34" xfId="0" applyFill="1" applyBorder="1" applyAlignment="1">
      <alignment horizontal="center" vertical="center" wrapText="1"/>
    </xf>
    <xf numFmtId="0" fontId="0" fillId="0" borderId="35" xfId="0" applyFont="1" applyBorder="1" applyAlignment="1">
      <alignment vertical="center" wrapText="1"/>
    </xf>
    <xf numFmtId="11" fontId="0" fillId="33" borderId="35" xfId="0" applyNumberFormat="1" applyFill="1" applyBorder="1" applyAlignment="1">
      <alignment horizontal="center" vertical="center"/>
    </xf>
    <xf numFmtId="175" fontId="0" fillId="33" borderId="34" xfId="0" applyNumberFormat="1" applyFill="1" applyBorder="1" applyAlignment="1">
      <alignment horizontal="center" vertical="center" wrapText="1"/>
    </xf>
    <xf numFmtId="175" fontId="0" fillId="33" borderId="35" xfId="0" applyNumberFormat="1" applyFill="1" applyBorder="1" applyAlignment="1">
      <alignment horizontal="center" vertical="center"/>
    </xf>
    <xf numFmtId="0" fontId="0" fillId="33" borderId="29" xfId="0" applyFont="1" applyFill="1" applyBorder="1" applyAlignment="1">
      <alignment vertical="center" wrapText="1"/>
    </xf>
    <xf numFmtId="0" fontId="4" fillId="0" borderId="36" xfId="0" applyFont="1" applyBorder="1" applyAlignment="1">
      <alignment horizontal="center" wrapText="1"/>
    </xf>
    <xf numFmtId="0" fontId="4" fillId="34" borderId="37" xfId="0" applyFont="1" applyFill="1" applyBorder="1" applyAlignment="1">
      <alignment horizontal="center" wrapText="1"/>
    </xf>
    <xf numFmtId="0" fontId="4" fillId="34" borderId="38" xfId="0" applyFont="1" applyFill="1" applyBorder="1" applyAlignment="1">
      <alignment horizontal="center" wrapText="1"/>
    </xf>
    <xf numFmtId="0" fontId="4" fillId="0" borderId="39" xfId="0" applyFont="1" applyFill="1" applyBorder="1" applyAlignment="1">
      <alignment horizont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xf>
    <xf numFmtId="0" fontId="3" fillId="0" borderId="40" xfId="0" applyFont="1" applyBorder="1" applyAlignment="1">
      <alignment horizontal="center" wrapText="1"/>
    </xf>
    <xf numFmtId="0" fontId="7" fillId="0" borderId="41" xfId="0" applyFont="1" applyBorder="1" applyAlignment="1">
      <alignment horizontal="center"/>
    </xf>
    <xf numFmtId="0" fontId="7" fillId="0" borderId="42" xfId="0" applyFont="1" applyBorder="1" applyAlignment="1">
      <alignment horizontal="center"/>
    </xf>
    <xf numFmtId="0" fontId="4" fillId="0" borderId="20" xfId="0" applyFont="1" applyFill="1" applyBorder="1" applyAlignment="1">
      <alignment horizontal="center"/>
    </xf>
    <xf numFmtId="0" fontId="0" fillId="0" borderId="24" xfId="0" applyBorder="1" applyAlignment="1">
      <alignment horizontal="center"/>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3" fillId="0" borderId="31" xfId="0" applyFont="1" applyBorder="1" applyAlignment="1">
      <alignment vertical="center" wrapText="1"/>
    </xf>
    <xf numFmtId="0" fontId="4" fillId="0" borderId="39" xfId="0" applyFont="1" applyBorder="1" applyAlignment="1">
      <alignment horizontal="center" wrapText="1"/>
    </xf>
    <xf numFmtId="0" fontId="0" fillId="0" borderId="39" xfId="0" applyBorder="1" applyAlignment="1">
      <alignment wrapText="1"/>
    </xf>
    <xf numFmtId="0" fontId="0" fillId="0" borderId="36" xfId="0" applyBorder="1" applyAlignment="1">
      <alignment wrapText="1"/>
    </xf>
    <xf numFmtId="0" fontId="0" fillId="0" borderId="39" xfId="0" applyBorder="1" applyAlignment="1">
      <alignment horizontal="center" wrapText="1"/>
    </xf>
    <xf numFmtId="0" fontId="0" fillId="0" borderId="36" xfId="0" applyBorder="1" applyAlignment="1">
      <alignment horizontal="center" wrapText="1"/>
    </xf>
    <xf numFmtId="0" fontId="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37" borderId="11" xfId="0" applyFill="1" applyBorder="1" applyAlignment="1">
      <alignment horizontal="center"/>
    </xf>
    <xf numFmtId="0" fontId="0" fillId="0" borderId="11" xfId="0" applyBorder="1" applyAlignment="1">
      <alignment/>
    </xf>
    <xf numFmtId="171" fontId="0" fillId="37" borderId="11" xfId="0" applyNumberFormat="1" applyFill="1" applyBorder="1" applyAlignment="1">
      <alignment horizontal="center"/>
    </xf>
    <xf numFmtId="0" fontId="10" fillId="0" borderId="43" xfId="0" applyFont="1" applyBorder="1" applyAlignment="1">
      <alignment horizontal="center" vertical="center" wrapText="1"/>
    </xf>
    <xf numFmtId="0" fontId="10" fillId="0" borderId="44" xfId="0" applyFont="1" applyBorder="1" applyAlignment="1">
      <alignment horizontal="center"/>
    </xf>
    <xf numFmtId="0" fontId="10" fillId="0" borderId="45" xfId="0" applyFont="1" applyBorder="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1" xfId="0" applyFont="1" applyBorder="1" applyAlignment="1">
      <alignment horizontal="center"/>
    </xf>
    <xf numFmtId="0" fontId="0" fillId="0" borderId="46" xfId="0" applyFont="1" applyBorder="1" applyAlignment="1">
      <alignment wrapText="1"/>
    </xf>
    <xf numFmtId="0" fontId="0" fillId="0" borderId="47" xfId="0" applyFont="1" applyBorder="1" applyAlignment="1">
      <alignment wrapText="1"/>
    </xf>
    <xf numFmtId="0" fontId="0" fillId="0" borderId="48" xfId="0" applyFont="1" applyBorder="1" applyAlignment="1">
      <alignment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0" fontId="6" fillId="0" borderId="28" xfId="0" applyFont="1" applyBorder="1" applyAlignment="1">
      <alignment horizontal="center"/>
    </xf>
    <xf numFmtId="0" fontId="6" fillId="0" borderId="27" xfId="0" applyFont="1" applyBorder="1" applyAlignment="1">
      <alignment horizont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21" xfId="0" applyFont="1" applyBorder="1" applyAlignment="1">
      <alignment horizontal="center"/>
    </xf>
    <xf numFmtId="0" fontId="0" fillId="0" borderId="0" xfId="0" applyAlignment="1">
      <alignment/>
    </xf>
    <xf numFmtId="0" fontId="4" fillId="0" borderId="22" xfId="0" applyFont="1" applyBorder="1" applyAlignment="1">
      <alignment horizontal="center"/>
    </xf>
    <xf numFmtId="0" fontId="0" fillId="0" borderId="26" xfId="0" applyBorder="1" applyAlignment="1">
      <alignment horizontal="center"/>
    </xf>
    <xf numFmtId="0" fontId="12" fillId="0" borderId="10" xfId="0" applyFont="1" applyBorder="1" applyAlignment="1">
      <alignment wrapText="1"/>
    </xf>
    <xf numFmtId="0" fontId="0" fillId="0" borderId="49" xfId="0" applyBorder="1" applyAlignment="1">
      <alignment wrapText="1"/>
    </xf>
    <xf numFmtId="0" fontId="0" fillId="38" borderId="0" xfId="0" applyFill="1" applyAlignment="1">
      <alignment/>
    </xf>
    <xf numFmtId="0" fontId="0" fillId="38" borderId="0" xfId="0" applyFill="1" applyAlignment="1">
      <alignment wrapText="1"/>
    </xf>
    <xf numFmtId="0" fontId="0" fillId="38" borderId="0" xfId="0" applyFill="1" applyAlignment="1">
      <alignment horizontal="center"/>
    </xf>
    <xf numFmtId="0" fontId="4" fillId="38" borderId="0" xfId="0" applyFont="1" applyFill="1" applyBorder="1" applyAlignment="1">
      <alignment wrapText="1"/>
    </xf>
    <xf numFmtId="0" fontId="4" fillId="38" borderId="0" xfId="0" applyFont="1" applyFill="1" applyBorder="1" applyAlignment="1">
      <alignment horizontal="center" wrapText="1"/>
    </xf>
    <xf numFmtId="11" fontId="0" fillId="38" borderId="0" xfId="0" applyNumberFormat="1" applyFill="1" applyBorder="1" applyAlignment="1">
      <alignment/>
    </xf>
    <xf numFmtId="0" fontId="4" fillId="38"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zoomScale="130" zoomScaleNormal="130" zoomScalePageLayoutView="0" workbookViewId="0" topLeftCell="A1">
      <selection activeCell="C4" sqref="C4"/>
    </sheetView>
  </sheetViews>
  <sheetFormatPr defaultColWidth="9.140625" defaultRowHeight="12.75"/>
  <cols>
    <col min="1" max="1" width="19.28125" style="0" customWidth="1"/>
    <col min="2" max="2" width="18.7109375" style="25" customWidth="1"/>
    <col min="3" max="11" width="12.7109375" style="0" customWidth="1"/>
    <col min="12" max="12" width="18.7109375" style="0" customWidth="1"/>
    <col min="13" max="15" width="12.7109375" style="0" customWidth="1"/>
  </cols>
  <sheetData>
    <row r="1" spans="1:15" ht="28.5" customHeight="1" thickBot="1">
      <c r="A1" s="1" t="s">
        <v>0</v>
      </c>
      <c r="B1" s="81" t="s">
        <v>48</v>
      </c>
      <c r="C1" s="82"/>
      <c r="D1" s="82"/>
      <c r="E1" s="82"/>
      <c r="F1" s="82"/>
      <c r="G1" s="82"/>
      <c r="H1" s="82"/>
      <c r="I1" s="83"/>
      <c r="J1" s="124"/>
      <c r="K1" s="124"/>
      <c r="L1" s="124"/>
      <c r="M1" s="124"/>
      <c r="N1" s="124"/>
      <c r="O1" s="124"/>
    </row>
    <row r="2" spans="1:15" ht="58.5" customHeight="1" thickBot="1">
      <c r="A2" s="2" t="s">
        <v>1</v>
      </c>
      <c r="B2" s="89" t="s">
        <v>57</v>
      </c>
      <c r="C2" s="90"/>
      <c r="D2" s="90"/>
      <c r="E2" s="90"/>
      <c r="F2" s="90"/>
      <c r="G2" s="90"/>
      <c r="H2" s="90"/>
      <c r="I2" s="91"/>
      <c r="J2" s="124"/>
      <c r="K2" s="124"/>
      <c r="L2" s="124"/>
      <c r="M2" s="124"/>
      <c r="N2" s="124"/>
      <c r="O2" s="124"/>
    </row>
    <row r="3" spans="1:15" ht="16.5" customHeight="1" thickBot="1">
      <c r="A3" s="27" t="s">
        <v>2</v>
      </c>
      <c r="B3" s="92" t="s">
        <v>42</v>
      </c>
      <c r="C3" s="93"/>
      <c r="D3" s="3" t="s">
        <v>3</v>
      </c>
      <c r="E3" s="94">
        <v>42165</v>
      </c>
      <c r="F3" s="94"/>
      <c r="G3" s="94"/>
      <c r="H3" s="94"/>
      <c r="I3" s="4"/>
      <c r="J3" s="124"/>
      <c r="K3" s="124"/>
      <c r="L3" s="124"/>
      <c r="M3" s="124"/>
      <c r="N3" s="124"/>
      <c r="O3" s="124"/>
    </row>
    <row r="4" spans="2:15" ht="12.75">
      <c r="B4" s="6" t="s">
        <v>4</v>
      </c>
      <c r="C4" s="7"/>
      <c r="D4" s="7"/>
      <c r="H4" s="8"/>
      <c r="I4" s="5"/>
      <c r="J4" s="124"/>
      <c r="K4" s="124"/>
      <c r="L4" s="124"/>
      <c r="M4" s="124"/>
      <c r="N4" s="124"/>
      <c r="O4" s="124"/>
    </row>
    <row r="5" spans="2:15" ht="12.75">
      <c r="B5" s="6" t="s">
        <v>5</v>
      </c>
      <c r="C5" s="7"/>
      <c r="D5" s="7"/>
      <c r="H5" s="8"/>
      <c r="I5" s="5"/>
      <c r="J5" s="124"/>
      <c r="K5" s="124"/>
      <c r="L5" s="124"/>
      <c r="M5" s="124"/>
      <c r="N5" s="124"/>
      <c r="O5" s="124"/>
    </row>
    <row r="6" spans="2:15" ht="13.5" thickBot="1">
      <c r="B6" s="9" t="s">
        <v>6</v>
      </c>
      <c r="C6" s="10"/>
      <c r="D6" s="10"/>
      <c r="E6" s="11"/>
      <c r="F6" s="11"/>
      <c r="G6" s="11"/>
      <c r="H6" s="11"/>
      <c r="I6" s="12"/>
      <c r="J6" s="124"/>
      <c r="K6" s="124"/>
      <c r="L6" s="124"/>
      <c r="M6" s="124"/>
      <c r="N6" s="124"/>
      <c r="O6" s="124"/>
    </row>
    <row r="7" spans="1:15" ht="19.5" thickBot="1" thickTop="1">
      <c r="A7" s="40" t="s">
        <v>32</v>
      </c>
      <c r="B7" s="13" t="s">
        <v>7</v>
      </c>
      <c r="C7" s="58" t="s">
        <v>46</v>
      </c>
      <c r="D7" s="58" t="s">
        <v>47</v>
      </c>
      <c r="E7" s="76" t="s">
        <v>8</v>
      </c>
      <c r="F7" s="77"/>
      <c r="G7" s="77"/>
      <c r="H7" s="77"/>
      <c r="I7" s="78"/>
      <c r="J7" s="124"/>
      <c r="K7" s="124"/>
      <c r="L7" s="124"/>
      <c r="M7" s="124"/>
      <c r="N7" s="124"/>
      <c r="O7" s="124"/>
    </row>
    <row r="8" spans="1:15" ht="15" customHeight="1" thickBot="1">
      <c r="A8" s="67" t="s">
        <v>50</v>
      </c>
      <c r="B8" s="61" t="s">
        <v>44</v>
      </c>
      <c r="C8" s="62">
        <v>1</v>
      </c>
      <c r="D8" s="65">
        <v>20</v>
      </c>
      <c r="E8" s="14"/>
      <c r="F8" s="14"/>
      <c r="G8" s="14"/>
      <c r="H8" s="8"/>
      <c r="I8" s="5"/>
      <c r="J8" s="124"/>
      <c r="K8" s="124"/>
      <c r="L8" s="124"/>
      <c r="M8" s="124"/>
      <c r="N8" s="124"/>
      <c r="O8" s="124"/>
    </row>
    <row r="9" spans="1:15" ht="15" customHeight="1" thickBot="1">
      <c r="A9" s="67" t="s">
        <v>51</v>
      </c>
      <c r="B9" s="61" t="s">
        <v>44</v>
      </c>
      <c r="C9" s="62">
        <v>2</v>
      </c>
      <c r="D9" s="65">
        <v>50</v>
      </c>
      <c r="E9" s="95" t="s">
        <v>56</v>
      </c>
      <c r="F9" s="96"/>
      <c r="G9" s="96"/>
      <c r="H9" s="96"/>
      <c r="I9" s="97"/>
      <c r="J9" s="124"/>
      <c r="K9" s="124"/>
      <c r="L9" s="124"/>
      <c r="M9" s="124"/>
      <c r="N9" s="124"/>
      <c r="O9" s="124"/>
    </row>
    <row r="10" spans="1:15" ht="15" customHeight="1" thickBot="1">
      <c r="A10" s="67" t="s">
        <v>52</v>
      </c>
      <c r="B10" s="61" t="s">
        <v>44</v>
      </c>
      <c r="C10" s="62">
        <v>3</v>
      </c>
      <c r="D10" s="65">
        <v>150</v>
      </c>
      <c r="E10" s="98"/>
      <c r="F10" s="99"/>
      <c r="G10" s="99"/>
      <c r="H10" s="99"/>
      <c r="I10" s="100"/>
      <c r="J10" s="124"/>
      <c r="K10" s="124"/>
      <c r="L10" s="124"/>
      <c r="M10" s="124"/>
      <c r="N10" s="124"/>
      <c r="O10" s="124"/>
    </row>
    <row r="11" spans="1:15" ht="15" customHeight="1" thickBot="1">
      <c r="A11" s="67" t="s">
        <v>53</v>
      </c>
      <c r="B11" s="61" t="s">
        <v>45</v>
      </c>
      <c r="C11" s="62">
        <v>4</v>
      </c>
      <c r="D11" s="65">
        <v>180</v>
      </c>
      <c r="E11" s="98"/>
      <c r="F11" s="99"/>
      <c r="G11" s="99"/>
      <c r="H11" s="99"/>
      <c r="I11" s="100"/>
      <c r="J11" s="124"/>
      <c r="K11" s="124"/>
      <c r="L11" s="124"/>
      <c r="M11" s="124"/>
      <c r="N11" s="124"/>
      <c r="O11" s="124"/>
    </row>
    <row r="12" spans="1:15" ht="15" customHeight="1" thickBot="1">
      <c r="A12" s="67" t="s">
        <v>54</v>
      </c>
      <c r="B12" s="61" t="s">
        <v>45</v>
      </c>
      <c r="C12" s="62">
        <v>5</v>
      </c>
      <c r="D12" s="65">
        <v>140</v>
      </c>
      <c r="E12" s="98"/>
      <c r="F12" s="99"/>
      <c r="G12" s="99"/>
      <c r="H12" s="99"/>
      <c r="I12" s="100"/>
      <c r="J12" s="124"/>
      <c r="K12" s="124"/>
      <c r="L12" s="124"/>
      <c r="M12" s="124"/>
      <c r="N12" s="124"/>
      <c r="O12" s="124"/>
    </row>
    <row r="13" spans="1:15" ht="15" customHeight="1" thickBot="1">
      <c r="A13" s="67" t="s">
        <v>55</v>
      </c>
      <c r="B13" s="63" t="s">
        <v>44</v>
      </c>
      <c r="C13" s="64">
        <v>6</v>
      </c>
      <c r="D13" s="66">
        <v>120</v>
      </c>
      <c r="E13" s="101"/>
      <c r="F13" s="102"/>
      <c r="G13" s="102"/>
      <c r="H13" s="102"/>
      <c r="I13" s="103"/>
      <c r="J13" s="124"/>
      <c r="K13" s="124"/>
      <c r="L13" s="124"/>
      <c r="M13" s="124"/>
      <c r="N13" s="124"/>
      <c r="O13" s="124"/>
    </row>
    <row r="14" spans="1:15" ht="24" customHeight="1" thickBot="1">
      <c r="A14" s="41"/>
      <c r="B14" s="42"/>
      <c r="C14" s="43"/>
      <c r="D14" s="72" t="s">
        <v>29</v>
      </c>
      <c r="E14" s="73"/>
      <c r="F14" s="73"/>
      <c r="G14" s="73"/>
      <c r="H14" s="73"/>
      <c r="I14" s="74"/>
      <c r="J14" s="124"/>
      <c r="K14" s="124"/>
      <c r="L14" s="124"/>
      <c r="M14" s="124"/>
      <c r="N14" s="124"/>
      <c r="O14" s="124"/>
    </row>
    <row r="15" spans="1:15" ht="27" customHeight="1" thickBot="1">
      <c r="A15" s="75" t="s">
        <v>40</v>
      </c>
      <c r="B15" s="75"/>
      <c r="C15" s="75"/>
      <c r="D15" s="44" t="str">
        <f>$A$8</f>
        <v>Limestone</v>
      </c>
      <c r="E15" s="44" t="str">
        <f>$A$9</f>
        <v>Fuller's Earth</v>
      </c>
      <c r="F15" s="44" t="str">
        <f>$A$10</f>
        <v>Dolomite</v>
      </c>
      <c r="G15" s="44" t="str">
        <f>$A$11</f>
        <v>Clay</v>
      </c>
      <c r="H15" s="44" t="str">
        <f>$A$12</f>
        <v>Aggregate</v>
      </c>
      <c r="I15" s="44" t="str">
        <f>$A$13</f>
        <v>Gypsum</v>
      </c>
      <c r="J15" s="124"/>
      <c r="K15" s="107" t="s">
        <v>41</v>
      </c>
      <c r="L15" s="108"/>
      <c r="M15" s="109"/>
      <c r="N15" s="124"/>
      <c r="O15" s="124"/>
    </row>
    <row r="16" spans="1:15" ht="7.5" customHeight="1">
      <c r="A16" s="116" t="s">
        <v>28</v>
      </c>
      <c r="B16" s="84" t="s">
        <v>9</v>
      </c>
      <c r="C16" s="84" t="s">
        <v>10</v>
      </c>
      <c r="D16" s="84" t="s">
        <v>24</v>
      </c>
      <c r="E16" s="84" t="s">
        <v>24</v>
      </c>
      <c r="F16" s="84" t="s">
        <v>24</v>
      </c>
      <c r="G16" s="84" t="s">
        <v>24</v>
      </c>
      <c r="H16" s="84" t="s">
        <v>24</v>
      </c>
      <c r="I16" s="84" t="s">
        <v>24</v>
      </c>
      <c r="J16" s="130"/>
      <c r="K16" s="110"/>
      <c r="L16" s="111"/>
      <c r="M16" s="112"/>
      <c r="N16" s="124"/>
      <c r="O16" s="124"/>
    </row>
    <row r="17" spans="1:15" ht="4.5" customHeight="1">
      <c r="A17" s="116"/>
      <c r="B17" s="85"/>
      <c r="C17" s="87"/>
      <c r="D17" s="87"/>
      <c r="E17" s="87"/>
      <c r="F17" s="87"/>
      <c r="G17" s="87"/>
      <c r="H17" s="87"/>
      <c r="I17" s="87"/>
      <c r="J17" s="130"/>
      <c r="K17" s="79" t="s">
        <v>28</v>
      </c>
      <c r="L17" s="118" t="s">
        <v>9</v>
      </c>
      <c r="M17" s="120" t="s">
        <v>10</v>
      </c>
      <c r="N17" s="124"/>
      <c r="O17" s="124"/>
    </row>
    <row r="18" spans="1:15" ht="27" customHeight="1">
      <c r="A18" s="117"/>
      <c r="B18" s="86"/>
      <c r="C18" s="88"/>
      <c r="D18" s="88"/>
      <c r="E18" s="88"/>
      <c r="F18" s="88"/>
      <c r="G18" s="88"/>
      <c r="H18" s="88"/>
      <c r="I18" s="88"/>
      <c r="J18" s="130"/>
      <c r="K18" s="80"/>
      <c r="L18" s="119"/>
      <c r="M18" s="121"/>
      <c r="N18" s="124"/>
      <c r="O18" s="124"/>
    </row>
    <row r="19" spans="1:15" ht="12.75">
      <c r="A19" s="45">
        <v>1</v>
      </c>
      <c r="B19" s="55" t="str">
        <f>LOOKUP(A19,$K$19:$K$38,$L$19:$L$38)</f>
        <v>Antimony</v>
      </c>
      <c r="C19" s="52">
        <f>LOOKUP(A19,$K$19:$K$38,$M$19:$M434)</f>
        <v>7440360</v>
      </c>
      <c r="D19" s="48"/>
      <c r="E19" s="49"/>
      <c r="F19" s="49"/>
      <c r="G19" s="49"/>
      <c r="H19" s="49"/>
      <c r="I19" s="49"/>
      <c r="J19" s="124"/>
      <c r="K19" s="28">
        <v>1</v>
      </c>
      <c r="L19" s="31" t="s">
        <v>27</v>
      </c>
      <c r="M19" s="34">
        <v>7440360</v>
      </c>
      <c r="N19" s="124"/>
      <c r="O19" s="124"/>
    </row>
    <row r="20" spans="1:15" ht="12.75">
      <c r="A20" s="46">
        <v>2</v>
      </c>
      <c r="B20" s="59" t="str">
        <f aca="true" t="shared" si="0" ref="B20:B38">LOOKUP(A20,$K$19:$K$38,$L$19:$L$38)</f>
        <v>Arsenic</v>
      </c>
      <c r="C20" s="52">
        <f>LOOKUP(A20,$K$19:$K$38,$M$19:$M435)</f>
        <v>7440382</v>
      </c>
      <c r="D20" s="48"/>
      <c r="E20" s="49"/>
      <c r="F20" s="49"/>
      <c r="G20" s="49"/>
      <c r="H20" s="49"/>
      <c r="I20" s="49"/>
      <c r="J20" s="124"/>
      <c r="K20" s="28">
        <v>2</v>
      </c>
      <c r="L20" s="31" t="s">
        <v>31</v>
      </c>
      <c r="M20" s="34">
        <v>7440382</v>
      </c>
      <c r="N20" s="124"/>
      <c r="O20" s="124"/>
    </row>
    <row r="21" spans="1:15" ht="12.75">
      <c r="A21" s="46">
        <v>3</v>
      </c>
      <c r="B21" s="59" t="str">
        <f t="shared" si="0"/>
        <v>Barium</v>
      </c>
      <c r="C21" s="55">
        <f>LOOKUP(A21,$K$19:$K$38,$M$19:$M436)</f>
        <v>7440393</v>
      </c>
      <c r="D21" s="50"/>
      <c r="E21" s="49"/>
      <c r="F21" s="49"/>
      <c r="G21" s="49"/>
      <c r="H21" s="49"/>
      <c r="I21" s="49"/>
      <c r="J21" s="124"/>
      <c r="K21" s="28">
        <v>3</v>
      </c>
      <c r="L21" s="32" t="s">
        <v>13</v>
      </c>
      <c r="M21" s="34">
        <v>7440393</v>
      </c>
      <c r="N21" s="124"/>
      <c r="O21" s="124"/>
    </row>
    <row r="22" spans="1:15" ht="12.75">
      <c r="A22" s="46">
        <v>4</v>
      </c>
      <c r="B22" s="59" t="str">
        <f t="shared" si="0"/>
        <v>Chromium</v>
      </c>
      <c r="C22" s="52">
        <f>LOOKUP(A22,$K$19:$K$38,$M$19:$M437)</f>
        <v>7440473</v>
      </c>
      <c r="D22" s="48"/>
      <c r="E22" s="49"/>
      <c r="F22" s="49"/>
      <c r="G22" s="49"/>
      <c r="H22" s="49"/>
      <c r="I22" s="49"/>
      <c r="J22" s="124"/>
      <c r="K22" s="28">
        <v>4</v>
      </c>
      <c r="L22" s="33" t="s">
        <v>14</v>
      </c>
      <c r="M22" s="35">
        <v>7440473</v>
      </c>
      <c r="N22" s="124"/>
      <c r="O22" s="124"/>
    </row>
    <row r="23" spans="1:16" ht="12.75">
      <c r="A23" s="46">
        <v>5</v>
      </c>
      <c r="B23" s="59" t="str">
        <f t="shared" si="0"/>
        <v>Cobalt</v>
      </c>
      <c r="C23" s="55">
        <f>LOOKUP(A23,$K$19:$K$38,$M$19:$M438)</f>
        <v>7440484</v>
      </c>
      <c r="D23" s="50"/>
      <c r="E23" s="49"/>
      <c r="F23" s="49"/>
      <c r="G23" s="49"/>
      <c r="H23" s="49"/>
      <c r="I23" s="49"/>
      <c r="J23" s="124"/>
      <c r="K23" s="28">
        <v>5</v>
      </c>
      <c r="L23" s="32" t="s">
        <v>15</v>
      </c>
      <c r="M23" s="34">
        <v>7440484</v>
      </c>
      <c r="N23" s="125"/>
      <c r="O23" s="125"/>
      <c r="P23" s="16"/>
    </row>
    <row r="24" spans="1:16" ht="12.75">
      <c r="A24" s="46">
        <v>6</v>
      </c>
      <c r="B24" s="59" t="str">
        <f t="shared" si="0"/>
        <v>Copper</v>
      </c>
      <c r="C24" s="52">
        <f>LOOKUP(A24,$K$19:$K$38,$M$19:$M439)</f>
        <v>7440508</v>
      </c>
      <c r="D24" s="48"/>
      <c r="E24" s="49"/>
      <c r="F24" s="49"/>
      <c r="G24" s="49"/>
      <c r="H24" s="48"/>
      <c r="I24" s="48"/>
      <c r="J24" s="124"/>
      <c r="K24" s="28">
        <v>6</v>
      </c>
      <c r="L24" s="33" t="s">
        <v>16</v>
      </c>
      <c r="M24" s="35">
        <v>7440508</v>
      </c>
      <c r="N24" s="125"/>
      <c r="O24" s="125"/>
      <c r="P24" s="16"/>
    </row>
    <row r="25" spans="1:16" ht="12.75">
      <c r="A25" s="46">
        <v>7</v>
      </c>
      <c r="B25" s="59" t="str">
        <f t="shared" si="0"/>
        <v>Hex Chromium**</v>
      </c>
      <c r="C25" s="52">
        <f>LOOKUP(A25,$K$19:$K$38,$M$19:$M440)</f>
        <v>18540299</v>
      </c>
      <c r="D25" s="48"/>
      <c r="E25" s="49"/>
      <c r="F25" s="49"/>
      <c r="G25" s="49"/>
      <c r="H25" s="48"/>
      <c r="I25" s="48"/>
      <c r="J25" s="124"/>
      <c r="K25" s="28">
        <v>7</v>
      </c>
      <c r="L25" s="33" t="s">
        <v>30</v>
      </c>
      <c r="M25" s="34">
        <v>18540299</v>
      </c>
      <c r="N25" s="125"/>
      <c r="O25" s="125"/>
      <c r="P25" s="16"/>
    </row>
    <row r="26" spans="1:16" ht="12.75">
      <c r="A26" s="46">
        <v>8</v>
      </c>
      <c r="B26" s="59" t="str">
        <f t="shared" si="0"/>
        <v>Lead</v>
      </c>
      <c r="C26" s="52">
        <f>LOOKUP(A26,$K$19:$K$38,$M$19:$M441)</f>
        <v>7439921</v>
      </c>
      <c r="D26" s="48"/>
      <c r="E26" s="49"/>
      <c r="F26" s="49"/>
      <c r="G26" s="49"/>
      <c r="H26" s="49"/>
      <c r="I26" s="49"/>
      <c r="J26" s="124"/>
      <c r="K26" s="28">
        <v>8</v>
      </c>
      <c r="L26" s="32" t="s">
        <v>17</v>
      </c>
      <c r="M26" s="34">
        <v>7439921</v>
      </c>
      <c r="N26" s="125"/>
      <c r="O26" s="125"/>
      <c r="P26" s="16"/>
    </row>
    <row r="27" spans="1:16" ht="12.75">
      <c r="A27" s="46">
        <v>9</v>
      </c>
      <c r="B27" s="59" t="str">
        <f t="shared" si="0"/>
        <v>Manganese</v>
      </c>
      <c r="C27" s="52">
        <f>LOOKUP(A27,$K$19:$K$38,$M$19:$M442)</f>
        <v>7439965</v>
      </c>
      <c r="D27" s="48"/>
      <c r="E27" s="49"/>
      <c r="F27" s="49"/>
      <c r="G27" s="49"/>
      <c r="H27" s="49"/>
      <c r="I27" s="49"/>
      <c r="J27" s="124"/>
      <c r="K27" s="28">
        <v>9</v>
      </c>
      <c r="L27" s="32" t="s">
        <v>18</v>
      </c>
      <c r="M27" s="34">
        <v>7439965</v>
      </c>
      <c r="N27" s="125"/>
      <c r="O27" s="125"/>
      <c r="P27" s="16"/>
    </row>
    <row r="28" spans="1:16" ht="12.75">
      <c r="A28" s="46">
        <v>10</v>
      </c>
      <c r="B28" s="59" t="str">
        <f t="shared" si="0"/>
        <v>Mercury</v>
      </c>
      <c r="C28" s="52">
        <f>LOOKUP(A28,$K$19:$K$38,$M$19:$M443)</f>
        <v>7439976</v>
      </c>
      <c r="D28" s="48"/>
      <c r="E28" s="49"/>
      <c r="F28" s="49"/>
      <c r="G28" s="49"/>
      <c r="H28" s="49"/>
      <c r="I28" s="49"/>
      <c r="J28" s="124"/>
      <c r="K28" s="28">
        <v>10</v>
      </c>
      <c r="L28" s="32" t="s">
        <v>19</v>
      </c>
      <c r="M28" s="34">
        <v>7439976</v>
      </c>
      <c r="N28" s="125"/>
      <c r="O28" s="125"/>
      <c r="P28" s="16"/>
    </row>
    <row r="29" spans="1:16" ht="12.75">
      <c r="A29" s="46">
        <v>11</v>
      </c>
      <c r="B29" s="59" t="str">
        <f t="shared" si="0"/>
        <v>Nickel</v>
      </c>
      <c r="C29" s="52">
        <f>LOOKUP(A29,$K$19:$K$38,$M$19:$M444)</f>
        <v>7440020</v>
      </c>
      <c r="D29" s="48"/>
      <c r="E29" s="49"/>
      <c r="F29" s="49"/>
      <c r="G29" s="49"/>
      <c r="H29" s="49"/>
      <c r="I29" s="49"/>
      <c r="J29" s="124"/>
      <c r="K29" s="28">
        <v>11</v>
      </c>
      <c r="L29" s="32" t="s">
        <v>21</v>
      </c>
      <c r="M29" s="34">
        <v>7440020</v>
      </c>
      <c r="N29" s="125"/>
      <c r="O29" s="125"/>
      <c r="P29" s="16"/>
    </row>
    <row r="30" spans="1:16" ht="12.75">
      <c r="A30" s="46">
        <v>12</v>
      </c>
      <c r="B30" s="59" t="str">
        <f t="shared" si="0"/>
        <v>Selenium</v>
      </c>
      <c r="C30" s="52">
        <f>LOOKUP(A30,$K$19:$K$38,$M$19:$M445)</f>
        <v>7782492</v>
      </c>
      <c r="D30" s="48"/>
      <c r="E30" s="49"/>
      <c r="F30" s="49"/>
      <c r="G30" s="49"/>
      <c r="H30" s="49"/>
      <c r="I30" s="49"/>
      <c r="J30" s="124"/>
      <c r="K30" s="28">
        <v>12</v>
      </c>
      <c r="L30" s="32" t="s">
        <v>25</v>
      </c>
      <c r="M30" s="34">
        <v>7782492</v>
      </c>
      <c r="N30" s="125"/>
      <c r="O30" s="125"/>
      <c r="P30" s="16"/>
    </row>
    <row r="31" spans="1:16" ht="12.75">
      <c r="A31" s="46">
        <v>13</v>
      </c>
      <c r="B31" s="59" t="str">
        <f t="shared" si="0"/>
        <v>Vanadium</v>
      </c>
      <c r="C31" s="52">
        <f>LOOKUP(A31,$K$19:$K$38,$M$19:$M446)</f>
        <v>7440622</v>
      </c>
      <c r="D31" s="48"/>
      <c r="E31" s="49"/>
      <c r="F31" s="49"/>
      <c r="G31" s="49"/>
      <c r="H31" s="49"/>
      <c r="I31" s="49"/>
      <c r="J31" s="124"/>
      <c r="K31" s="28">
        <v>13</v>
      </c>
      <c r="L31" s="32" t="s">
        <v>26</v>
      </c>
      <c r="M31" s="34">
        <v>7440622</v>
      </c>
      <c r="N31" s="125"/>
      <c r="O31" s="125"/>
      <c r="P31" s="16"/>
    </row>
    <row r="32" spans="1:16" ht="12.75">
      <c r="A32" s="46">
        <v>14</v>
      </c>
      <c r="B32" s="59" t="str">
        <f t="shared" si="0"/>
        <v>Zinc</v>
      </c>
      <c r="C32" s="52">
        <f>LOOKUP(A32,$K$19:$K$38,$M$19:$M447)</f>
        <v>7440666</v>
      </c>
      <c r="D32" s="48"/>
      <c r="E32" s="49"/>
      <c r="F32" s="49"/>
      <c r="G32" s="49"/>
      <c r="H32" s="49"/>
      <c r="I32" s="49"/>
      <c r="J32" s="124"/>
      <c r="K32" s="28">
        <v>14</v>
      </c>
      <c r="L32" s="33" t="s">
        <v>20</v>
      </c>
      <c r="M32" s="35">
        <v>7440666</v>
      </c>
      <c r="N32" s="125"/>
      <c r="O32" s="125"/>
      <c r="P32" s="16"/>
    </row>
    <row r="33" spans="1:16" ht="12.75">
      <c r="A33" s="46">
        <v>15</v>
      </c>
      <c r="B33" s="59" t="str">
        <f t="shared" si="0"/>
        <v>Acrylonitrile</v>
      </c>
      <c r="C33" s="52">
        <f>LOOKUP(A33,$K$19:$K$38,$M$19:$M448)</f>
        <v>107131</v>
      </c>
      <c r="D33" s="48"/>
      <c r="E33" s="49"/>
      <c r="F33" s="49"/>
      <c r="G33" s="49"/>
      <c r="H33" s="49"/>
      <c r="I33" s="49"/>
      <c r="J33" s="124"/>
      <c r="K33" s="28">
        <v>15</v>
      </c>
      <c r="L33" s="33" t="s">
        <v>33</v>
      </c>
      <c r="M33" s="35">
        <v>107131</v>
      </c>
      <c r="N33" s="125"/>
      <c r="O33" s="125"/>
      <c r="P33" s="16"/>
    </row>
    <row r="34" spans="1:16" ht="12.75">
      <c r="A34" s="46">
        <v>16</v>
      </c>
      <c r="B34" s="59" t="str">
        <f t="shared" si="0"/>
        <v>1,3 Butadiene</v>
      </c>
      <c r="C34" s="52">
        <f>LOOKUP(A34,$K$19:$K$38,$M$19:$M449)</f>
        <v>106990</v>
      </c>
      <c r="D34" s="48"/>
      <c r="E34" s="49"/>
      <c r="F34" s="49"/>
      <c r="G34" s="49"/>
      <c r="H34" s="49"/>
      <c r="I34" s="49"/>
      <c r="J34" s="124"/>
      <c r="K34" s="28">
        <v>16</v>
      </c>
      <c r="L34" s="33" t="s">
        <v>43</v>
      </c>
      <c r="M34" s="35">
        <v>106990</v>
      </c>
      <c r="N34" s="125"/>
      <c r="O34" s="125"/>
      <c r="P34" s="16"/>
    </row>
    <row r="35" spans="1:16" ht="12.75">
      <c r="A35" s="46">
        <v>17</v>
      </c>
      <c r="B35" s="59" t="str">
        <f t="shared" si="0"/>
        <v>Styrene</v>
      </c>
      <c r="C35" s="52">
        <f>LOOKUP(A35,$K$19:$K$38,$M$19:$M450)</f>
        <v>100425</v>
      </c>
      <c r="D35" s="48"/>
      <c r="E35" s="49"/>
      <c r="F35" s="49"/>
      <c r="G35" s="49"/>
      <c r="H35" s="49"/>
      <c r="I35" s="49"/>
      <c r="J35" s="124"/>
      <c r="K35" s="28">
        <v>17</v>
      </c>
      <c r="L35" s="33" t="s">
        <v>34</v>
      </c>
      <c r="M35" s="35">
        <v>100425</v>
      </c>
      <c r="N35" s="125"/>
      <c r="O35" s="125"/>
      <c r="P35" s="16"/>
    </row>
    <row r="36" spans="1:16" ht="12.75">
      <c r="A36" s="46">
        <v>18</v>
      </c>
      <c r="B36" s="59" t="str">
        <f t="shared" si="0"/>
        <v>Ethyl Benzene</v>
      </c>
      <c r="C36" s="52">
        <f>LOOKUP(A36,$K$19:$K$38,$M$19:$M451)</f>
        <v>100414</v>
      </c>
      <c r="D36" s="48"/>
      <c r="E36" s="49"/>
      <c r="F36" s="49"/>
      <c r="G36" s="49"/>
      <c r="H36" s="49"/>
      <c r="I36" s="49"/>
      <c r="J36" s="124"/>
      <c r="K36" s="28">
        <v>18</v>
      </c>
      <c r="L36" s="37" t="s">
        <v>35</v>
      </c>
      <c r="M36" s="34">
        <v>100414</v>
      </c>
      <c r="N36" s="125"/>
      <c r="O36" s="125"/>
      <c r="P36" s="16"/>
    </row>
    <row r="37" spans="1:16" ht="12.75">
      <c r="A37" s="46">
        <v>19</v>
      </c>
      <c r="B37" s="59" t="str">
        <f t="shared" si="0"/>
        <v>Methanol</v>
      </c>
      <c r="C37" s="52">
        <f>LOOKUP(A37,$K$19:$K$38,$M$19:$M452)</f>
        <v>67561</v>
      </c>
      <c r="D37" s="48"/>
      <c r="E37" s="49"/>
      <c r="F37" s="49"/>
      <c r="G37" s="49"/>
      <c r="H37" s="49"/>
      <c r="I37" s="49"/>
      <c r="J37" s="124"/>
      <c r="K37" s="28">
        <v>19</v>
      </c>
      <c r="L37" s="37" t="s">
        <v>36</v>
      </c>
      <c r="M37" s="34">
        <v>67561</v>
      </c>
      <c r="N37" s="125"/>
      <c r="O37" s="125"/>
      <c r="P37" s="16"/>
    </row>
    <row r="38" spans="1:16" ht="13.5" thickBot="1">
      <c r="A38" s="47">
        <v>20</v>
      </c>
      <c r="B38" s="60" t="str">
        <f t="shared" si="0"/>
        <v>MEK</v>
      </c>
      <c r="C38" s="57">
        <f>LOOKUP(A38,$K$19:$K$38,$M$19:$M453)</f>
        <v>78933</v>
      </c>
      <c r="D38" s="50"/>
      <c r="E38" s="49"/>
      <c r="F38" s="49"/>
      <c r="G38" s="49"/>
      <c r="H38" s="49"/>
      <c r="I38" s="49"/>
      <c r="J38" s="124"/>
      <c r="K38" s="29">
        <v>20</v>
      </c>
      <c r="L38" s="38" t="s">
        <v>37</v>
      </c>
      <c r="M38" s="36">
        <v>78933</v>
      </c>
      <c r="N38" s="125"/>
      <c r="O38" s="125"/>
      <c r="P38" s="16"/>
    </row>
    <row r="39" spans="1:15" ht="12.75">
      <c r="A39" s="127"/>
      <c r="B39" s="128"/>
      <c r="C39" s="129"/>
      <c r="D39" s="129"/>
      <c r="E39" s="129"/>
      <c r="F39" s="129"/>
      <c r="G39" s="129"/>
      <c r="H39" s="129"/>
      <c r="I39" s="129"/>
      <c r="J39" s="124"/>
      <c r="K39" s="124"/>
      <c r="L39" s="124"/>
      <c r="M39" s="124"/>
      <c r="N39" s="124"/>
      <c r="O39" s="124"/>
    </row>
    <row r="40" spans="1:15" ht="12.75">
      <c r="A40" s="124"/>
      <c r="B40" s="126"/>
      <c r="C40" s="124"/>
      <c r="D40" s="124"/>
      <c r="E40" s="124"/>
      <c r="F40" s="124"/>
      <c r="G40" s="124"/>
      <c r="H40" s="124"/>
      <c r="I40" s="124"/>
      <c r="J40" s="124"/>
      <c r="K40" s="124"/>
      <c r="L40" s="124"/>
      <c r="M40" s="124"/>
      <c r="N40" s="124"/>
      <c r="O40" s="124"/>
    </row>
    <row r="41" spans="1:15" ht="12.75">
      <c r="A41" s="20" t="s">
        <v>22</v>
      </c>
      <c r="B41" s="21"/>
      <c r="C41" s="22"/>
      <c r="D41" s="22"/>
      <c r="E41" s="22"/>
      <c r="F41" s="22"/>
      <c r="G41" s="22"/>
      <c r="H41" s="22"/>
      <c r="I41" s="22"/>
      <c r="J41" s="23"/>
      <c r="K41" s="23"/>
      <c r="L41" s="24"/>
      <c r="M41" s="124"/>
      <c r="N41" s="124"/>
      <c r="O41" s="124"/>
    </row>
    <row r="42" spans="1:15" ht="18" customHeight="1">
      <c r="A42" s="113" t="s">
        <v>49</v>
      </c>
      <c r="B42" s="114"/>
      <c r="C42" s="114"/>
      <c r="D42" s="114"/>
      <c r="E42" s="114"/>
      <c r="F42" s="114"/>
      <c r="G42" s="114"/>
      <c r="H42" s="114"/>
      <c r="I42" s="114"/>
      <c r="J42" s="114"/>
      <c r="K42" s="114"/>
      <c r="L42" s="115"/>
      <c r="M42" s="124"/>
      <c r="N42" s="124"/>
      <c r="O42" s="124"/>
    </row>
    <row r="43" spans="1:15" ht="12.75" customHeight="1">
      <c r="A43" s="104" t="s">
        <v>23</v>
      </c>
      <c r="B43" s="105"/>
      <c r="C43" s="105"/>
      <c r="D43" s="105"/>
      <c r="E43" s="105"/>
      <c r="F43" s="105"/>
      <c r="G43" s="105"/>
      <c r="H43" s="105"/>
      <c r="I43" s="105"/>
      <c r="J43" s="105"/>
      <c r="K43" s="105"/>
      <c r="L43" s="106"/>
      <c r="M43" s="124"/>
      <c r="N43" s="124"/>
      <c r="O43" s="124"/>
    </row>
    <row r="44" spans="1:15" ht="12.75">
      <c r="A44" s="124"/>
      <c r="B44" s="126"/>
      <c r="C44" s="124"/>
      <c r="D44" s="124"/>
      <c r="E44" s="124"/>
      <c r="F44" s="124"/>
      <c r="G44" s="124"/>
      <c r="H44" s="124"/>
      <c r="I44" s="124"/>
      <c r="J44" s="124"/>
      <c r="K44" s="124"/>
      <c r="L44" s="124"/>
      <c r="M44" s="124"/>
      <c r="N44" s="124"/>
      <c r="O44" s="124"/>
    </row>
    <row r="45" spans="1:15" ht="12.75">
      <c r="A45" s="124"/>
      <c r="B45" s="126"/>
      <c r="C45" s="124"/>
      <c r="D45" s="124"/>
      <c r="E45" s="124"/>
      <c r="F45" s="124"/>
      <c r="G45" s="124"/>
      <c r="H45" s="124"/>
      <c r="I45" s="124"/>
      <c r="J45" s="124"/>
      <c r="K45" s="124"/>
      <c r="L45" s="124"/>
      <c r="M45" s="124"/>
      <c r="N45" s="124"/>
      <c r="O45" s="124"/>
    </row>
  </sheetData>
  <sheetProtection/>
  <mergeCells count="23">
    <mergeCell ref="L17:L18"/>
    <mergeCell ref="M17:M18"/>
    <mergeCell ref="F16:F18"/>
    <mergeCell ref="E3:H3"/>
    <mergeCell ref="E9:I13"/>
    <mergeCell ref="G16:G18"/>
    <mergeCell ref="A43:L43"/>
    <mergeCell ref="K15:M16"/>
    <mergeCell ref="A42:L42"/>
    <mergeCell ref="I16:I18"/>
    <mergeCell ref="H16:H18"/>
    <mergeCell ref="D16:D18"/>
    <mergeCell ref="A16:A18"/>
    <mergeCell ref="D14:I14"/>
    <mergeCell ref="A15:C15"/>
    <mergeCell ref="E7:I7"/>
    <mergeCell ref="K17:K18"/>
    <mergeCell ref="B1:I1"/>
    <mergeCell ref="B16:B18"/>
    <mergeCell ref="C16:C18"/>
    <mergeCell ref="E16:E18"/>
    <mergeCell ref="B2:I2"/>
    <mergeCell ref="B3:C3"/>
  </mergeCells>
  <printOptions gridLines="1"/>
  <pageMargins left="0.75" right="0.75" top="0.64" bottom="0.75" header="0.3" footer="0.5"/>
  <pageSetup blackAndWhite="1"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sheetPr>
    <pageSetUpPr fitToPage="1"/>
  </sheetPr>
  <dimension ref="A2:J46"/>
  <sheetViews>
    <sheetView zoomScale="130" zoomScaleNormal="130" zoomScalePageLayoutView="0" workbookViewId="0" topLeftCell="A1">
      <selection activeCell="L20" sqref="L20"/>
    </sheetView>
  </sheetViews>
  <sheetFormatPr defaultColWidth="9.140625" defaultRowHeight="12.75"/>
  <cols>
    <col min="1" max="1" width="17.00390625" style="0" customWidth="1"/>
    <col min="2" max="2" width="21.57421875" style="25" customWidth="1"/>
    <col min="3" max="3" width="12.8515625" style="0" customWidth="1"/>
    <col min="4" max="4" width="12.00390625" style="0" customWidth="1"/>
    <col min="5" max="5" width="9.421875" style="0" customWidth="1"/>
    <col min="6" max="6" width="10.421875" style="0" customWidth="1"/>
    <col min="7" max="7" width="11.00390625" style="0" customWidth="1"/>
    <col min="8" max="9" width="11.140625" style="0" customWidth="1"/>
  </cols>
  <sheetData>
    <row r="1" ht="13.5" thickBot="1"/>
    <row r="2" spans="1:8" ht="27" thickBot="1">
      <c r="A2" s="122" t="s">
        <v>29</v>
      </c>
      <c r="B2" s="123"/>
      <c r="C2" s="69" t="str">
        <f>Main!$D$15</f>
        <v>Limestone</v>
      </c>
      <c r="D2" s="69" t="str">
        <f>Main!$E$15</f>
        <v>Fuller's Earth</v>
      </c>
      <c r="E2" s="69" t="str">
        <f>Main!$F$15</f>
        <v>Dolomite</v>
      </c>
      <c r="F2" s="69" t="str">
        <f>Main!$G$15</f>
        <v>Clay</v>
      </c>
      <c r="G2" s="69" t="str">
        <f>Main!$H$15</f>
        <v>Aggregate</v>
      </c>
      <c r="H2" s="70" t="str">
        <f>Main!$I$15</f>
        <v>Gypsum</v>
      </c>
    </row>
    <row r="3" spans="1:9" ht="27" customHeight="1">
      <c r="A3" s="68" t="s">
        <v>9</v>
      </c>
      <c r="B3" s="68" t="s">
        <v>10</v>
      </c>
      <c r="C3" s="68" t="s">
        <v>11</v>
      </c>
      <c r="D3" s="68" t="s">
        <v>11</v>
      </c>
      <c r="E3" s="68" t="s">
        <v>11</v>
      </c>
      <c r="F3" s="68" t="s">
        <v>11</v>
      </c>
      <c r="G3" s="68" t="s">
        <v>11</v>
      </c>
      <c r="H3" s="68" t="s">
        <v>11</v>
      </c>
      <c r="I3" s="19" t="s">
        <v>38</v>
      </c>
    </row>
    <row r="4" spans="1:9" ht="12.75">
      <c r="A4" s="51" t="str">
        <f>Main!B19</f>
        <v>Antimony</v>
      </c>
      <c r="B4" s="52">
        <f>Main!C19</f>
        <v>7440360</v>
      </c>
      <c r="C4" s="39">
        <f>Main!$C$8*(Main!D19/100)</f>
        <v>0</v>
      </c>
      <c r="D4" s="39">
        <f>Main!$C$9*(Main!E19/100)</f>
        <v>0</v>
      </c>
      <c r="E4" s="39">
        <f>Main!$C$10*(Main!F19/100)</f>
        <v>0</v>
      </c>
      <c r="F4" s="39">
        <f>Main!$C$11*(Main!G19/100)</f>
        <v>0</v>
      </c>
      <c r="G4" s="39">
        <f>Main!$C$12*(Main!H19/100)</f>
        <v>0</v>
      </c>
      <c r="H4" s="39">
        <f>Main!$C$13*(Main!I19/100)</f>
        <v>0</v>
      </c>
      <c r="I4" s="39">
        <f>SUM(C4:H4)</f>
        <v>0</v>
      </c>
    </row>
    <row r="5" spans="1:9" ht="12.75">
      <c r="A5" s="53" t="str">
        <f>Main!B20</f>
        <v>Arsenic</v>
      </c>
      <c r="B5" s="52">
        <f>Main!C20</f>
        <v>7440382</v>
      </c>
      <c r="C5" s="39">
        <f>Main!$C$8*(Main!D20/100)</f>
        <v>0</v>
      </c>
      <c r="D5" s="39">
        <f>Main!$C$9*(Main!E20/100)</f>
        <v>0</v>
      </c>
      <c r="E5" s="39">
        <f>Main!$C$10*(Main!F20/100)</f>
        <v>0</v>
      </c>
      <c r="F5" s="39">
        <f>Main!$C$11*(Main!G20/100)</f>
        <v>0</v>
      </c>
      <c r="G5" s="39">
        <f>Main!$C$12*(Main!H20/100)</f>
        <v>0</v>
      </c>
      <c r="H5" s="39">
        <f>Main!$C$13*(Main!I20/100)</f>
        <v>0</v>
      </c>
      <c r="I5" s="39">
        <f aca="true" t="shared" si="0" ref="I5:I23">SUM(C5:H5)</f>
        <v>0</v>
      </c>
    </row>
    <row r="6" spans="1:9" ht="12.75">
      <c r="A6" s="54" t="str">
        <f>Main!B21</f>
        <v>Barium</v>
      </c>
      <c r="B6" s="55">
        <f>Main!C21</f>
        <v>7440393</v>
      </c>
      <c r="C6" s="39">
        <f>Main!$C$8*(Main!D21/100)</f>
        <v>0</v>
      </c>
      <c r="D6" s="39">
        <f>Main!$C$9*(Main!E21/100)</f>
        <v>0</v>
      </c>
      <c r="E6" s="39">
        <f>Main!$C$10*(Main!F21/100)</f>
        <v>0</v>
      </c>
      <c r="F6" s="39">
        <f>Main!$C$11*(Main!G21/100)</f>
        <v>0</v>
      </c>
      <c r="G6" s="39">
        <f>Main!$C$12*(Main!H21/100)</f>
        <v>0</v>
      </c>
      <c r="H6" s="39">
        <f>Main!$C$13*(Main!I21/100)</f>
        <v>0</v>
      </c>
      <c r="I6" s="39">
        <f t="shared" si="0"/>
        <v>0</v>
      </c>
    </row>
    <row r="7" spans="1:9" ht="12.75">
      <c r="A7" s="53" t="str">
        <f>Main!B22</f>
        <v>Chromium</v>
      </c>
      <c r="B7" s="52">
        <f>Main!C22</f>
        <v>7440473</v>
      </c>
      <c r="C7" s="39">
        <f>Main!$C$8*(Main!D22/100)</f>
        <v>0</v>
      </c>
      <c r="D7" s="39">
        <f>Main!$C$9*(Main!E22/100)</f>
        <v>0</v>
      </c>
      <c r="E7" s="39">
        <f>Main!$C$10*(Main!F22/100)</f>
        <v>0</v>
      </c>
      <c r="F7" s="39">
        <f>Main!$C$11*(Main!G22/100)</f>
        <v>0</v>
      </c>
      <c r="G7" s="39">
        <f>Main!$C$12*(Main!H22/100)</f>
        <v>0</v>
      </c>
      <c r="H7" s="39">
        <f>Main!$C$13*(Main!I22/100)</f>
        <v>0</v>
      </c>
      <c r="I7" s="39">
        <f t="shared" si="0"/>
        <v>0</v>
      </c>
    </row>
    <row r="8" spans="1:10" ht="12.75">
      <c r="A8" s="54" t="str">
        <f>Main!B23</f>
        <v>Cobalt</v>
      </c>
      <c r="B8" s="55">
        <f>Main!C23</f>
        <v>7440484</v>
      </c>
      <c r="C8" s="39">
        <f>Main!$C$8*(Main!D23/100)</f>
        <v>0</v>
      </c>
      <c r="D8" s="39">
        <f>Main!$C$9*(Main!E23/100)</f>
        <v>0</v>
      </c>
      <c r="E8" s="39">
        <f>Main!$C$10*(Main!F23/100)</f>
        <v>0</v>
      </c>
      <c r="F8" s="39">
        <f>Main!$C$11*(Main!G23/100)</f>
        <v>0</v>
      </c>
      <c r="G8" s="39">
        <f>Main!$C$12*(Main!H23/100)</f>
        <v>0</v>
      </c>
      <c r="H8" s="39">
        <f>Main!$C$13*(Main!I23/100)</f>
        <v>0</v>
      </c>
      <c r="I8" s="39">
        <f t="shared" si="0"/>
        <v>0</v>
      </c>
      <c r="J8" s="16"/>
    </row>
    <row r="9" spans="1:10" ht="12.75">
      <c r="A9" s="53" t="str">
        <f>Main!B24</f>
        <v>Copper</v>
      </c>
      <c r="B9" s="52">
        <f>Main!C24</f>
        <v>7440508</v>
      </c>
      <c r="C9" s="39">
        <f>Main!$C$8*(Main!D24/100)</f>
        <v>0</v>
      </c>
      <c r="D9" s="39">
        <f>Main!$C$9*(Main!E24/100)</f>
        <v>0</v>
      </c>
      <c r="E9" s="39">
        <f>Main!$C$10*(Main!F24/100)</f>
        <v>0</v>
      </c>
      <c r="F9" s="39">
        <f>Main!$C$11*(Main!G24/100)</f>
        <v>0</v>
      </c>
      <c r="G9" s="39">
        <f>Main!$C$12*(Main!H24/100)</f>
        <v>0</v>
      </c>
      <c r="H9" s="39">
        <f>Main!$C$13*(Main!I24/100)</f>
        <v>0</v>
      </c>
      <c r="I9" s="39">
        <f t="shared" si="0"/>
        <v>0</v>
      </c>
      <c r="J9" s="16"/>
    </row>
    <row r="10" spans="1:10" ht="12.75">
      <c r="A10" s="53" t="str">
        <f>Main!B25</f>
        <v>Hex Chromium**</v>
      </c>
      <c r="B10" s="52">
        <f>Main!C25</f>
        <v>18540299</v>
      </c>
      <c r="C10" s="39">
        <f>Main!$C$8*(Main!D25/100)</f>
        <v>0</v>
      </c>
      <c r="D10" s="39">
        <f>Main!$C$9*(Main!E25/100)</f>
        <v>0</v>
      </c>
      <c r="E10" s="39">
        <f>Main!$C$10*(Main!F25/100)</f>
        <v>0</v>
      </c>
      <c r="F10" s="39">
        <f>Main!$C$11*(Main!G25/100)</f>
        <v>0</v>
      </c>
      <c r="G10" s="39">
        <f>Main!$C$12*(Main!H25/100)</f>
        <v>0</v>
      </c>
      <c r="H10" s="39">
        <f>Main!$C$13*(Main!I25/100)</f>
        <v>0</v>
      </c>
      <c r="I10" s="39">
        <f t="shared" si="0"/>
        <v>0</v>
      </c>
      <c r="J10" s="16"/>
    </row>
    <row r="11" spans="1:10" ht="12.75">
      <c r="A11" s="53" t="str">
        <f>Main!B26</f>
        <v>Lead</v>
      </c>
      <c r="B11" s="52">
        <f>Main!C26</f>
        <v>7439921</v>
      </c>
      <c r="C11" s="39">
        <f>Main!$C$8*(Main!D26/100)</f>
        <v>0</v>
      </c>
      <c r="D11" s="39">
        <f>Main!$C$9*(Main!E26/100)</f>
        <v>0</v>
      </c>
      <c r="E11" s="39">
        <f>Main!$C$10*(Main!F26/100)</f>
        <v>0</v>
      </c>
      <c r="F11" s="39">
        <f>Main!$C$11*(Main!G26/100)</f>
        <v>0</v>
      </c>
      <c r="G11" s="39">
        <f>Main!$C$12*(Main!H26/100)</f>
        <v>0</v>
      </c>
      <c r="H11" s="39">
        <f>Main!$C$13*(Main!I26/100)</f>
        <v>0</v>
      </c>
      <c r="I11" s="39">
        <f t="shared" si="0"/>
        <v>0</v>
      </c>
      <c r="J11" s="16"/>
    </row>
    <row r="12" spans="1:10" ht="12.75">
      <c r="A12" s="53" t="str">
        <f>Main!B27</f>
        <v>Manganese</v>
      </c>
      <c r="B12" s="52">
        <f>Main!C27</f>
        <v>7439965</v>
      </c>
      <c r="C12" s="39">
        <f>Main!$C$8*(Main!D27/100)</f>
        <v>0</v>
      </c>
      <c r="D12" s="39">
        <f>Main!$C$9*(Main!E27/100)</f>
        <v>0</v>
      </c>
      <c r="E12" s="39">
        <f>Main!$C$10*(Main!F27/100)</f>
        <v>0</v>
      </c>
      <c r="F12" s="39">
        <f>Main!$C$11*(Main!G27/100)</f>
        <v>0</v>
      </c>
      <c r="G12" s="39">
        <f>Main!$C$12*(Main!H27/100)</f>
        <v>0</v>
      </c>
      <c r="H12" s="39">
        <f>Main!$C$13*(Main!I27/100)</f>
        <v>0</v>
      </c>
      <c r="I12" s="39">
        <f t="shared" si="0"/>
        <v>0</v>
      </c>
      <c r="J12" s="16"/>
    </row>
    <row r="13" spans="1:10" ht="12.75">
      <c r="A13" s="53" t="str">
        <f>Main!B28</f>
        <v>Mercury</v>
      </c>
      <c r="B13" s="52">
        <f>Main!C28</f>
        <v>7439976</v>
      </c>
      <c r="C13" s="39">
        <f>Main!$C$8*(Main!D28/100)</f>
        <v>0</v>
      </c>
      <c r="D13" s="39">
        <f>Main!$C$9*(Main!E28/100)</f>
        <v>0</v>
      </c>
      <c r="E13" s="39">
        <f>Main!$C$10*(Main!F28/100)</f>
        <v>0</v>
      </c>
      <c r="F13" s="39">
        <f>Main!$C$11*(Main!G28/100)</f>
        <v>0</v>
      </c>
      <c r="G13" s="39">
        <f>Main!$C$12*(Main!H28/100)</f>
        <v>0</v>
      </c>
      <c r="H13" s="39">
        <f>Main!$C$13*(Main!I28/100)</f>
        <v>0</v>
      </c>
      <c r="I13" s="39">
        <f t="shared" si="0"/>
        <v>0</v>
      </c>
      <c r="J13" s="16"/>
    </row>
    <row r="14" spans="1:10" ht="12.75">
      <c r="A14" s="53" t="str">
        <f>Main!B29</f>
        <v>Nickel</v>
      </c>
      <c r="B14" s="52">
        <f>Main!C29</f>
        <v>7440020</v>
      </c>
      <c r="C14" s="39">
        <f>Main!$C$8*(Main!D29/100)</f>
        <v>0</v>
      </c>
      <c r="D14" s="39">
        <f>Main!$C$9*(Main!E29/100)</f>
        <v>0</v>
      </c>
      <c r="E14" s="39">
        <f>Main!$C$10*(Main!F29/100)</f>
        <v>0</v>
      </c>
      <c r="F14" s="39">
        <f>Main!$C$11*(Main!G29/100)</f>
        <v>0</v>
      </c>
      <c r="G14" s="39">
        <f>Main!$C$12*(Main!H29/100)</f>
        <v>0</v>
      </c>
      <c r="H14" s="39">
        <f>Main!$C$13*(Main!I29/100)</f>
        <v>0</v>
      </c>
      <c r="I14" s="39">
        <f t="shared" si="0"/>
        <v>0</v>
      </c>
      <c r="J14" s="16"/>
    </row>
    <row r="15" spans="1:10" ht="12.75">
      <c r="A15" s="53" t="str">
        <f>Main!B30</f>
        <v>Selenium</v>
      </c>
      <c r="B15" s="52">
        <f>Main!C30</f>
        <v>7782492</v>
      </c>
      <c r="C15" s="39">
        <f>Main!$C$8*(Main!D30/100)</f>
        <v>0</v>
      </c>
      <c r="D15" s="39">
        <f>Main!$C$9*(Main!E30/100)</f>
        <v>0</v>
      </c>
      <c r="E15" s="39">
        <f>Main!$C$10*(Main!F30/100)</f>
        <v>0</v>
      </c>
      <c r="F15" s="39">
        <f>Main!$C$11*(Main!G30/100)</f>
        <v>0</v>
      </c>
      <c r="G15" s="39">
        <f>Main!$C$12*(Main!H30/100)</f>
        <v>0</v>
      </c>
      <c r="H15" s="39">
        <f>Main!$C$13*(Main!I30/100)</f>
        <v>0</v>
      </c>
      <c r="I15" s="39">
        <f t="shared" si="0"/>
        <v>0</v>
      </c>
      <c r="J15" s="16"/>
    </row>
    <row r="16" spans="1:10" ht="12.75">
      <c r="A16" s="53" t="str">
        <f>Main!B31</f>
        <v>Vanadium</v>
      </c>
      <c r="B16" s="52">
        <f>Main!C31</f>
        <v>7440622</v>
      </c>
      <c r="C16" s="39">
        <f>Main!$C$8*(Main!D31/100)</f>
        <v>0</v>
      </c>
      <c r="D16" s="39">
        <f>Main!$C$9*(Main!E31/100)</f>
        <v>0</v>
      </c>
      <c r="E16" s="39">
        <f>Main!$C$10*(Main!F31/100)</f>
        <v>0</v>
      </c>
      <c r="F16" s="39">
        <f>Main!$C$11*(Main!G31/100)</f>
        <v>0</v>
      </c>
      <c r="G16" s="39">
        <f>Main!$C$12*(Main!H31/100)</f>
        <v>0</v>
      </c>
      <c r="H16" s="39">
        <f>Main!$C$13*(Main!I31/100)</f>
        <v>0</v>
      </c>
      <c r="I16" s="39">
        <f t="shared" si="0"/>
        <v>0</v>
      </c>
      <c r="J16" s="16"/>
    </row>
    <row r="17" spans="1:10" ht="12.75">
      <c r="A17" s="53" t="str">
        <f>Main!B32</f>
        <v>Zinc</v>
      </c>
      <c r="B17" s="52">
        <f>Main!C32</f>
        <v>7440666</v>
      </c>
      <c r="C17" s="39">
        <f>Main!$C$8*(Main!D32/100)</f>
        <v>0</v>
      </c>
      <c r="D17" s="39">
        <f>Main!$C$9*(Main!E32/100)</f>
        <v>0</v>
      </c>
      <c r="E17" s="39">
        <f>Main!$C$10*(Main!F32/100)</f>
        <v>0</v>
      </c>
      <c r="F17" s="39">
        <f>Main!$C$11*(Main!G32/100)</f>
        <v>0</v>
      </c>
      <c r="G17" s="39">
        <f>Main!$C$12*(Main!H32/100)</f>
        <v>0</v>
      </c>
      <c r="H17" s="39">
        <f>Main!$C$13*(Main!I32/100)</f>
        <v>0</v>
      </c>
      <c r="I17" s="39">
        <f t="shared" si="0"/>
        <v>0</v>
      </c>
      <c r="J17" s="16"/>
    </row>
    <row r="18" spans="1:10" ht="12.75">
      <c r="A18" s="53" t="str">
        <f>Main!B33</f>
        <v>Acrylonitrile</v>
      </c>
      <c r="B18" s="52">
        <f>Main!C33</f>
        <v>107131</v>
      </c>
      <c r="C18" s="39">
        <f>Main!$C$8*(Main!D33/100)</f>
        <v>0</v>
      </c>
      <c r="D18" s="39">
        <f>Main!$C$9*(Main!E33/100)</f>
        <v>0</v>
      </c>
      <c r="E18" s="39">
        <f>Main!$C$10*(Main!F33/100)</f>
        <v>0</v>
      </c>
      <c r="F18" s="39">
        <f>Main!$C$11*(Main!G33/100)</f>
        <v>0</v>
      </c>
      <c r="G18" s="39">
        <f>Main!$C$12*(Main!H33/100)</f>
        <v>0</v>
      </c>
      <c r="H18" s="39">
        <f>Main!$C$13*(Main!I33/100)</f>
        <v>0</v>
      </c>
      <c r="I18" s="39">
        <f t="shared" si="0"/>
        <v>0</v>
      </c>
      <c r="J18" s="16"/>
    </row>
    <row r="19" spans="1:10" ht="12.75">
      <c r="A19" s="53" t="str">
        <f>Main!B34</f>
        <v>1,3 Butadiene</v>
      </c>
      <c r="B19" s="52">
        <f>Main!C34</f>
        <v>106990</v>
      </c>
      <c r="C19" s="39">
        <f>Main!$C$8*(Main!D34/100)</f>
        <v>0</v>
      </c>
      <c r="D19" s="39">
        <f>Main!$C$9*(Main!E34/100)</f>
        <v>0</v>
      </c>
      <c r="E19" s="39">
        <f>Main!$C$10*(Main!F34/100)</f>
        <v>0</v>
      </c>
      <c r="F19" s="39">
        <f>Main!$C$11*(Main!G34/100)</f>
        <v>0</v>
      </c>
      <c r="G19" s="39">
        <f>Main!$C$12*(Main!H34/100)</f>
        <v>0</v>
      </c>
      <c r="H19" s="39">
        <f>Main!$C$13*(Main!I34/100)</f>
        <v>0</v>
      </c>
      <c r="I19" s="39">
        <f t="shared" si="0"/>
        <v>0</v>
      </c>
      <c r="J19" s="16"/>
    </row>
    <row r="20" spans="1:10" ht="12.75">
      <c r="A20" s="53" t="str">
        <f>Main!B35</f>
        <v>Styrene</v>
      </c>
      <c r="B20" s="52">
        <f>Main!C35</f>
        <v>100425</v>
      </c>
      <c r="C20" s="39">
        <f>Main!$C$8*(Main!D35/100)</f>
        <v>0</v>
      </c>
      <c r="D20" s="39">
        <f>Main!$C$9*(Main!E35/100)</f>
        <v>0</v>
      </c>
      <c r="E20" s="39">
        <f>Main!$C$10*(Main!F35/100)</f>
        <v>0</v>
      </c>
      <c r="F20" s="39">
        <f>Main!$C$11*(Main!G35/100)</f>
        <v>0</v>
      </c>
      <c r="G20" s="39">
        <f>Main!$C$12*(Main!H35/100)</f>
        <v>0</v>
      </c>
      <c r="H20" s="39">
        <f>Main!$C$13*(Main!I35/100)</f>
        <v>0</v>
      </c>
      <c r="I20" s="39">
        <f t="shared" si="0"/>
        <v>0</v>
      </c>
      <c r="J20" s="16"/>
    </row>
    <row r="21" spans="1:10" ht="12.75">
      <c r="A21" s="53" t="str">
        <f>Main!B36</f>
        <v>Ethyl Benzene</v>
      </c>
      <c r="B21" s="52">
        <f>Main!C36</f>
        <v>100414</v>
      </c>
      <c r="C21" s="39">
        <f>Main!$C$8*(Main!D36/100)</f>
        <v>0</v>
      </c>
      <c r="D21" s="39">
        <f>Main!$C$9*(Main!E36/100)</f>
        <v>0</v>
      </c>
      <c r="E21" s="39">
        <f>Main!$C$10*(Main!F36/100)</f>
        <v>0</v>
      </c>
      <c r="F21" s="39">
        <f>Main!$C$11*(Main!G36/100)</f>
        <v>0</v>
      </c>
      <c r="G21" s="39">
        <f>Main!$C$12*(Main!H36/100)</f>
        <v>0</v>
      </c>
      <c r="H21" s="39">
        <f>Main!$C$13*(Main!I36/100)</f>
        <v>0</v>
      </c>
      <c r="I21" s="39">
        <f t="shared" si="0"/>
        <v>0</v>
      </c>
      <c r="J21" s="16"/>
    </row>
    <row r="22" spans="1:10" ht="12.75">
      <c r="A22" s="53" t="str">
        <f>Main!B37</f>
        <v>Methanol</v>
      </c>
      <c r="B22" s="52">
        <f>Main!C37</f>
        <v>67561</v>
      </c>
      <c r="C22" s="39">
        <f>Main!$C$8*(Main!D37/100)</f>
        <v>0</v>
      </c>
      <c r="D22" s="39">
        <f>Main!$C$9*(Main!E37/100)</f>
        <v>0</v>
      </c>
      <c r="E22" s="39">
        <f>Main!$C$10*(Main!F37/100)</f>
        <v>0</v>
      </c>
      <c r="F22" s="39">
        <f>Main!$C$11*(Main!G37/100)</f>
        <v>0</v>
      </c>
      <c r="G22" s="39">
        <f>Main!$C$12*(Main!H37/100)</f>
        <v>0</v>
      </c>
      <c r="H22" s="39">
        <f>Main!$C$13*(Main!I37/100)</f>
        <v>0</v>
      </c>
      <c r="I22" s="39">
        <f t="shared" si="0"/>
        <v>0</v>
      </c>
      <c r="J22" s="16"/>
    </row>
    <row r="23" spans="1:10" ht="13.5" thickBot="1">
      <c r="A23" s="56" t="str">
        <f>Main!B38</f>
        <v>MEK</v>
      </c>
      <c r="B23" s="57">
        <f>Main!C38</f>
        <v>78933</v>
      </c>
      <c r="C23" s="39">
        <f>Main!$C$8*(Main!D38/100)</f>
        <v>0</v>
      </c>
      <c r="D23" s="39">
        <f>Main!$C$9*(Main!E38/100)</f>
        <v>0</v>
      </c>
      <c r="E23" s="39">
        <f>Main!$C$10*(Main!F38/100)</f>
        <v>0</v>
      </c>
      <c r="F23" s="39">
        <f>Main!$C$11*(Main!G38/100)</f>
        <v>0</v>
      </c>
      <c r="G23" s="39">
        <f>Main!$C$12*(Main!H38/100)</f>
        <v>0</v>
      </c>
      <c r="H23" s="39">
        <f>Main!$C$13*(Main!I38/100)</f>
        <v>0</v>
      </c>
      <c r="I23" s="39">
        <f t="shared" si="0"/>
        <v>0</v>
      </c>
      <c r="J23" s="16"/>
    </row>
    <row r="24" spans="1:9" ht="13.5" thickBot="1">
      <c r="A24" s="14"/>
      <c r="B24" s="17"/>
      <c r="C24" s="15"/>
      <c r="D24" s="15"/>
      <c r="E24" s="18"/>
      <c r="H24" s="30"/>
      <c r="I24" s="8"/>
    </row>
    <row r="25" spans="1:9" ht="27" thickBot="1">
      <c r="A25" s="122" t="s">
        <v>29</v>
      </c>
      <c r="B25" s="90"/>
      <c r="C25" s="69" t="str">
        <f>Main!$D$15</f>
        <v>Limestone</v>
      </c>
      <c r="D25" s="69" t="str">
        <f>Main!$E$15</f>
        <v>Fuller's Earth</v>
      </c>
      <c r="E25" s="69" t="str">
        <f>Main!$F$15</f>
        <v>Dolomite</v>
      </c>
      <c r="F25" s="69" t="str">
        <f>Main!$G$15</f>
        <v>Clay</v>
      </c>
      <c r="G25" s="69" t="str">
        <f>Main!$H$15</f>
        <v>Aggregate</v>
      </c>
      <c r="H25" s="70" t="str">
        <f>Main!$I$15</f>
        <v>Gypsum</v>
      </c>
      <c r="I25" s="8"/>
    </row>
    <row r="26" spans="1:9" ht="27" customHeight="1">
      <c r="A26" s="68" t="s">
        <v>9</v>
      </c>
      <c r="B26" s="68" t="s">
        <v>10</v>
      </c>
      <c r="C26" s="71" t="s">
        <v>12</v>
      </c>
      <c r="D26" s="71" t="s">
        <v>12</v>
      </c>
      <c r="E26" s="71" t="s">
        <v>12</v>
      </c>
      <c r="F26" s="71" t="s">
        <v>12</v>
      </c>
      <c r="G26" s="71" t="s">
        <v>12</v>
      </c>
      <c r="H26" s="71" t="s">
        <v>12</v>
      </c>
      <c r="I26" s="26" t="s">
        <v>39</v>
      </c>
    </row>
    <row r="27" spans="1:9" ht="12.75">
      <c r="A27" s="53" t="str">
        <f>Main!B19</f>
        <v>Antimony</v>
      </c>
      <c r="B27" s="52">
        <f>Main!C19</f>
        <v>7440360</v>
      </c>
      <c r="C27" s="39">
        <f>Main!$D$8*(Main!D19/100)</f>
        <v>0</v>
      </c>
      <c r="D27" s="39">
        <f>Main!$D$9*(Main!E19/100)</f>
        <v>0</v>
      </c>
      <c r="E27" s="39">
        <f>Main!$D$10*(Main!F19/100)</f>
        <v>0</v>
      </c>
      <c r="F27" s="39">
        <f>Main!$D$11*(Main!G19/100)</f>
        <v>0</v>
      </c>
      <c r="G27" s="39">
        <f>Main!$D$12*(Main!H19/100)</f>
        <v>0</v>
      </c>
      <c r="H27" s="39">
        <f>Main!$D$13*(Main!I19/100)</f>
        <v>0</v>
      </c>
      <c r="I27" s="39">
        <f>SUM(C27:H27)</f>
        <v>0</v>
      </c>
    </row>
    <row r="28" spans="1:9" ht="12.75">
      <c r="A28" s="53" t="str">
        <f>Main!B20</f>
        <v>Arsenic</v>
      </c>
      <c r="B28" s="52">
        <f>Main!C20</f>
        <v>7440382</v>
      </c>
      <c r="C28" s="39">
        <f>Main!$D$8*(Main!D20/100)</f>
        <v>0</v>
      </c>
      <c r="D28" s="39">
        <f>Main!$D$9*(Main!E20/100)</f>
        <v>0</v>
      </c>
      <c r="E28" s="39">
        <f>Main!$D$10*(Main!F20/100)</f>
        <v>0</v>
      </c>
      <c r="F28" s="39">
        <f>Main!$D$11*(Main!G20/100)</f>
        <v>0</v>
      </c>
      <c r="G28" s="39">
        <f>Main!$D$12*(Main!H20/100)</f>
        <v>0</v>
      </c>
      <c r="H28" s="39">
        <f>Main!$D$13*(Main!I20/100)</f>
        <v>0</v>
      </c>
      <c r="I28" s="39">
        <f aca="true" t="shared" si="1" ref="I28:I46">SUM(C28:H28)</f>
        <v>0</v>
      </c>
    </row>
    <row r="29" spans="1:9" ht="12.75">
      <c r="A29" s="54" t="str">
        <f>Main!B21</f>
        <v>Barium</v>
      </c>
      <c r="B29" s="55">
        <f>Main!C21</f>
        <v>7440393</v>
      </c>
      <c r="C29" s="39">
        <f>Main!$D$8*(Main!D21/100)</f>
        <v>0</v>
      </c>
      <c r="D29" s="39">
        <f>Main!$D$9*(Main!E21/100)</f>
        <v>0</v>
      </c>
      <c r="E29" s="39">
        <f>Main!$D$10*(Main!F21/100)</f>
        <v>0</v>
      </c>
      <c r="F29" s="39">
        <f>Main!$D$11*(Main!G21/100)</f>
        <v>0</v>
      </c>
      <c r="G29" s="39">
        <f>Main!$D$12*(Main!H21/100)</f>
        <v>0</v>
      </c>
      <c r="H29" s="39">
        <f>Main!$D$13*(Main!I21/100)</f>
        <v>0</v>
      </c>
      <c r="I29" s="39">
        <f t="shared" si="1"/>
        <v>0</v>
      </c>
    </row>
    <row r="30" spans="1:9" ht="12.75">
      <c r="A30" s="53" t="str">
        <f>Main!B22</f>
        <v>Chromium</v>
      </c>
      <c r="B30" s="52">
        <f>Main!C22</f>
        <v>7440473</v>
      </c>
      <c r="C30" s="39">
        <f>Main!$D$8*(Main!D22/100)</f>
        <v>0</v>
      </c>
      <c r="D30" s="39">
        <f>Main!$D$9*(Main!E22/100)</f>
        <v>0</v>
      </c>
      <c r="E30" s="39">
        <f>Main!$D$10*(Main!F22/100)</f>
        <v>0</v>
      </c>
      <c r="F30" s="39">
        <f>Main!$D$11*(Main!G22/100)</f>
        <v>0</v>
      </c>
      <c r="G30" s="39">
        <f>Main!$D$12*(Main!H22/100)</f>
        <v>0</v>
      </c>
      <c r="H30" s="39">
        <f>Main!$D$13*(Main!I22/100)</f>
        <v>0</v>
      </c>
      <c r="I30" s="39">
        <f t="shared" si="1"/>
        <v>0</v>
      </c>
    </row>
    <row r="31" spans="1:9" ht="12.75">
      <c r="A31" s="54" t="str">
        <f>Main!B23</f>
        <v>Cobalt</v>
      </c>
      <c r="B31" s="55">
        <f>Main!C23</f>
        <v>7440484</v>
      </c>
      <c r="C31" s="39">
        <f>Main!$D$8*(Main!D23/100)</f>
        <v>0</v>
      </c>
      <c r="D31" s="39">
        <f>Main!$D$9*(Main!E23/100)</f>
        <v>0</v>
      </c>
      <c r="E31" s="39">
        <f>Main!$D$10*(Main!F23/100)</f>
        <v>0</v>
      </c>
      <c r="F31" s="39">
        <f>Main!$D$11*(Main!G23/100)</f>
        <v>0</v>
      </c>
      <c r="G31" s="39">
        <f>Main!$D$12*(Main!H23/100)</f>
        <v>0</v>
      </c>
      <c r="H31" s="39">
        <f>Main!$D$13*(Main!I23/100)</f>
        <v>0</v>
      </c>
      <c r="I31" s="39">
        <f t="shared" si="1"/>
        <v>0</v>
      </c>
    </row>
    <row r="32" spans="1:9" ht="12.75">
      <c r="A32" s="53" t="str">
        <f>Main!B24</f>
        <v>Copper</v>
      </c>
      <c r="B32" s="52">
        <f>Main!C24</f>
        <v>7440508</v>
      </c>
      <c r="C32" s="39">
        <f>Main!$D$8*(Main!D24/100)</f>
        <v>0</v>
      </c>
      <c r="D32" s="39">
        <f>Main!$D$9*(Main!E24/100)</f>
        <v>0</v>
      </c>
      <c r="E32" s="39">
        <f>Main!$D$10*(Main!F24/100)</f>
        <v>0</v>
      </c>
      <c r="F32" s="39">
        <f>Main!$D$11*(Main!G24/100)</f>
        <v>0</v>
      </c>
      <c r="G32" s="39">
        <f>Main!$D$12*(Main!H24/100)</f>
        <v>0</v>
      </c>
      <c r="H32" s="39">
        <f>Main!$D$13*(Main!I24/100)</f>
        <v>0</v>
      </c>
      <c r="I32" s="39">
        <f t="shared" si="1"/>
        <v>0</v>
      </c>
    </row>
    <row r="33" spans="1:9" ht="12.75">
      <c r="A33" s="53" t="str">
        <f>Main!B25</f>
        <v>Hex Chromium**</v>
      </c>
      <c r="B33" s="52">
        <f>Main!C25</f>
        <v>18540299</v>
      </c>
      <c r="C33" s="39">
        <f>Main!$D$8*(Main!D25/100)</f>
        <v>0</v>
      </c>
      <c r="D33" s="39">
        <f>Main!$D$9*(Main!E25/100)</f>
        <v>0</v>
      </c>
      <c r="E33" s="39">
        <f>Main!$D$10*(Main!F25/100)</f>
        <v>0</v>
      </c>
      <c r="F33" s="39">
        <f>Main!$D$11*(Main!G25/100)</f>
        <v>0</v>
      </c>
      <c r="G33" s="39">
        <f>Main!$D$12*(Main!H25/100)</f>
        <v>0</v>
      </c>
      <c r="H33" s="39">
        <f>Main!$D$13*(Main!I25/100)</f>
        <v>0</v>
      </c>
      <c r="I33" s="39">
        <f t="shared" si="1"/>
        <v>0</v>
      </c>
    </row>
    <row r="34" spans="1:9" ht="12.75">
      <c r="A34" s="53" t="str">
        <f>Main!B26</f>
        <v>Lead</v>
      </c>
      <c r="B34" s="52">
        <f>Main!C26</f>
        <v>7439921</v>
      </c>
      <c r="C34" s="39">
        <f>Main!$D$8*(Main!D26/100)</f>
        <v>0</v>
      </c>
      <c r="D34" s="39">
        <f>Main!$D$9*(Main!E26/100)</f>
        <v>0</v>
      </c>
      <c r="E34" s="39">
        <f>Main!$D$10*(Main!F26/100)</f>
        <v>0</v>
      </c>
      <c r="F34" s="39">
        <f>Main!$D$11*(Main!G26/100)</f>
        <v>0</v>
      </c>
      <c r="G34" s="39">
        <f>Main!$D$12*(Main!H26/100)</f>
        <v>0</v>
      </c>
      <c r="H34" s="39">
        <f>Main!$D$13*(Main!I26/100)</f>
        <v>0</v>
      </c>
      <c r="I34" s="39">
        <f t="shared" si="1"/>
        <v>0</v>
      </c>
    </row>
    <row r="35" spans="1:9" ht="12.75">
      <c r="A35" s="53" t="str">
        <f>Main!B27</f>
        <v>Manganese</v>
      </c>
      <c r="B35" s="52">
        <f>Main!C27</f>
        <v>7439965</v>
      </c>
      <c r="C35" s="39">
        <f>Main!$D$8*(Main!D27/100)</f>
        <v>0</v>
      </c>
      <c r="D35" s="39">
        <f>Main!$D$9*(Main!E27/100)</f>
        <v>0</v>
      </c>
      <c r="E35" s="39">
        <f>Main!$D$10*(Main!F27/100)</f>
        <v>0</v>
      </c>
      <c r="F35" s="39">
        <f>Main!$D$11*(Main!G27/100)</f>
        <v>0</v>
      </c>
      <c r="G35" s="39">
        <f>Main!$D$12*(Main!H27/100)</f>
        <v>0</v>
      </c>
      <c r="H35" s="39">
        <f>Main!$D$13*(Main!I27/100)</f>
        <v>0</v>
      </c>
      <c r="I35" s="39">
        <f t="shared" si="1"/>
        <v>0</v>
      </c>
    </row>
    <row r="36" spans="1:9" ht="12.75">
      <c r="A36" s="53" t="str">
        <f>Main!B28</f>
        <v>Mercury</v>
      </c>
      <c r="B36" s="52">
        <f>Main!C28</f>
        <v>7439976</v>
      </c>
      <c r="C36" s="39">
        <f>Main!$D$8*(Main!D28/100)</f>
        <v>0</v>
      </c>
      <c r="D36" s="39">
        <f>Main!$D$9*(Main!E28/100)</f>
        <v>0</v>
      </c>
      <c r="E36" s="39">
        <f>Main!$D$10*(Main!F28/100)</f>
        <v>0</v>
      </c>
      <c r="F36" s="39">
        <f>Main!$D$11*(Main!G28/100)</f>
        <v>0</v>
      </c>
      <c r="G36" s="39">
        <f>Main!$D$12*(Main!H28/100)</f>
        <v>0</v>
      </c>
      <c r="H36" s="39">
        <f>Main!$D$13*(Main!I28/100)</f>
        <v>0</v>
      </c>
      <c r="I36" s="39">
        <f t="shared" si="1"/>
        <v>0</v>
      </c>
    </row>
    <row r="37" spans="1:9" ht="12.75">
      <c r="A37" s="53" t="str">
        <f>Main!B29</f>
        <v>Nickel</v>
      </c>
      <c r="B37" s="52">
        <f>Main!C29</f>
        <v>7440020</v>
      </c>
      <c r="C37" s="39">
        <f>Main!$D$8*(Main!D29/100)</f>
        <v>0</v>
      </c>
      <c r="D37" s="39">
        <f>Main!$D$9*(Main!E29/100)</f>
        <v>0</v>
      </c>
      <c r="E37" s="39">
        <f>Main!$D$10*(Main!F29/100)</f>
        <v>0</v>
      </c>
      <c r="F37" s="39">
        <f>Main!$D$11*(Main!G29/100)</f>
        <v>0</v>
      </c>
      <c r="G37" s="39">
        <f>Main!$D$12*(Main!H29/100)</f>
        <v>0</v>
      </c>
      <c r="H37" s="39">
        <f>Main!$D$13*(Main!I29/100)</f>
        <v>0</v>
      </c>
      <c r="I37" s="39">
        <f t="shared" si="1"/>
        <v>0</v>
      </c>
    </row>
    <row r="38" spans="1:9" ht="12.75">
      <c r="A38" s="53" t="str">
        <f>Main!B30</f>
        <v>Selenium</v>
      </c>
      <c r="B38" s="52">
        <f>Main!C30</f>
        <v>7782492</v>
      </c>
      <c r="C38" s="39">
        <f>Main!$D$8*(Main!D30/100)</f>
        <v>0</v>
      </c>
      <c r="D38" s="39">
        <f>Main!$D$9*(Main!E30/100)</f>
        <v>0</v>
      </c>
      <c r="E38" s="39">
        <f>Main!$D$10*(Main!F30/100)</f>
        <v>0</v>
      </c>
      <c r="F38" s="39">
        <f>Main!$D$11*(Main!G30/100)</f>
        <v>0</v>
      </c>
      <c r="G38" s="39">
        <f>Main!$D$12*(Main!H30/100)</f>
        <v>0</v>
      </c>
      <c r="H38" s="39">
        <f>Main!$D$13*(Main!I30/100)</f>
        <v>0</v>
      </c>
      <c r="I38" s="39">
        <f t="shared" si="1"/>
        <v>0</v>
      </c>
    </row>
    <row r="39" spans="1:9" ht="12.75">
      <c r="A39" s="53" t="str">
        <f>Main!B31</f>
        <v>Vanadium</v>
      </c>
      <c r="B39" s="52">
        <f>Main!C31</f>
        <v>7440622</v>
      </c>
      <c r="C39" s="39">
        <f>Main!$D$8*(Main!D31/100)</f>
        <v>0</v>
      </c>
      <c r="D39" s="39">
        <f>Main!$D$9*(Main!E31/100)</f>
        <v>0</v>
      </c>
      <c r="E39" s="39">
        <f>Main!$D$10*(Main!F31/100)</f>
        <v>0</v>
      </c>
      <c r="F39" s="39">
        <f>Main!$D$11*(Main!G31/100)</f>
        <v>0</v>
      </c>
      <c r="G39" s="39">
        <f>Main!$D$12*(Main!H31/100)</f>
        <v>0</v>
      </c>
      <c r="H39" s="39">
        <f>Main!$D$13*(Main!I31/100)</f>
        <v>0</v>
      </c>
      <c r="I39" s="39">
        <f t="shared" si="1"/>
        <v>0</v>
      </c>
    </row>
    <row r="40" spans="1:9" ht="12.75">
      <c r="A40" s="53" t="str">
        <f>Main!B32</f>
        <v>Zinc</v>
      </c>
      <c r="B40" s="52">
        <f>Main!C32</f>
        <v>7440666</v>
      </c>
      <c r="C40" s="39">
        <f>Main!$D$8*(Main!D32/100)</f>
        <v>0</v>
      </c>
      <c r="D40" s="39">
        <f>Main!$D$9*(Main!E32/100)</f>
        <v>0</v>
      </c>
      <c r="E40" s="39">
        <f>Main!$D$10*(Main!F32/100)</f>
        <v>0</v>
      </c>
      <c r="F40" s="39">
        <f>Main!$D$11*(Main!G32/100)</f>
        <v>0</v>
      </c>
      <c r="G40" s="39">
        <f>Main!$D$12*(Main!H32/100)</f>
        <v>0</v>
      </c>
      <c r="H40" s="39">
        <f>Main!$D$13*(Main!I32/100)</f>
        <v>0</v>
      </c>
      <c r="I40" s="39">
        <f t="shared" si="1"/>
        <v>0</v>
      </c>
    </row>
    <row r="41" spans="1:9" ht="12.75">
      <c r="A41" s="53" t="str">
        <f>Main!B33</f>
        <v>Acrylonitrile</v>
      </c>
      <c r="B41" s="52">
        <f>Main!C33</f>
        <v>107131</v>
      </c>
      <c r="C41" s="39">
        <f>Main!$D$8*(Main!D33/100)</f>
        <v>0</v>
      </c>
      <c r="D41" s="39">
        <f>Main!$D$9*(Main!E33/100)</f>
        <v>0</v>
      </c>
      <c r="E41" s="39">
        <f>Main!$D$10*(Main!F33/100)</f>
        <v>0</v>
      </c>
      <c r="F41" s="39">
        <f>Main!$D$11*(Main!G33/100)</f>
        <v>0</v>
      </c>
      <c r="G41" s="39">
        <f>Main!$D$12*(Main!H33/100)</f>
        <v>0</v>
      </c>
      <c r="H41" s="39">
        <f>Main!$D$13*(Main!I33/100)</f>
        <v>0</v>
      </c>
      <c r="I41" s="39">
        <f t="shared" si="1"/>
        <v>0</v>
      </c>
    </row>
    <row r="42" spans="1:9" ht="12.75">
      <c r="A42" s="53" t="str">
        <f>Main!B34</f>
        <v>1,3 Butadiene</v>
      </c>
      <c r="B42" s="52">
        <f>Main!C34</f>
        <v>106990</v>
      </c>
      <c r="C42" s="39">
        <f>Main!$D$8*(Main!D34/100)</f>
        <v>0</v>
      </c>
      <c r="D42" s="39">
        <f>Main!$D$9*(Main!E34/100)</f>
        <v>0</v>
      </c>
      <c r="E42" s="39">
        <f>Main!$D$10*(Main!F34/100)</f>
        <v>0</v>
      </c>
      <c r="F42" s="39">
        <f>Main!$D$11*(Main!G34/100)</f>
        <v>0</v>
      </c>
      <c r="G42" s="39">
        <f>Main!$D$12*(Main!H34/100)</f>
        <v>0</v>
      </c>
      <c r="H42" s="39">
        <f>Main!$D$13*(Main!I34/100)</f>
        <v>0</v>
      </c>
      <c r="I42" s="39">
        <f t="shared" si="1"/>
        <v>0</v>
      </c>
    </row>
    <row r="43" spans="1:9" ht="12.75">
      <c r="A43" s="53" t="str">
        <f>Main!B35</f>
        <v>Styrene</v>
      </c>
      <c r="B43" s="52">
        <f>Main!C35</f>
        <v>100425</v>
      </c>
      <c r="C43" s="39">
        <f>Main!$D$8*(Main!D35/100)</f>
        <v>0</v>
      </c>
      <c r="D43" s="39">
        <f>Main!$D$9*(Main!E35/100)</f>
        <v>0</v>
      </c>
      <c r="E43" s="39">
        <f>Main!$D$10*(Main!F35/100)</f>
        <v>0</v>
      </c>
      <c r="F43" s="39">
        <f>Main!$D$11*(Main!G35/100)</f>
        <v>0</v>
      </c>
      <c r="G43" s="39">
        <f>Main!$D$12*(Main!H35/100)</f>
        <v>0</v>
      </c>
      <c r="H43" s="39">
        <f>Main!$D$13*(Main!I35/100)</f>
        <v>0</v>
      </c>
      <c r="I43" s="39">
        <f t="shared" si="1"/>
        <v>0</v>
      </c>
    </row>
    <row r="44" spans="1:9" ht="12.75">
      <c r="A44" s="53" t="str">
        <f>Main!B36</f>
        <v>Ethyl Benzene</v>
      </c>
      <c r="B44" s="52">
        <f>Main!C36</f>
        <v>100414</v>
      </c>
      <c r="C44" s="39">
        <f>Main!$D$8*(Main!D36/100)</f>
        <v>0</v>
      </c>
      <c r="D44" s="39">
        <f>Main!$D$9*(Main!E36/100)</f>
        <v>0</v>
      </c>
      <c r="E44" s="39">
        <f>Main!$D$10*(Main!F36/100)</f>
        <v>0</v>
      </c>
      <c r="F44" s="39">
        <f>Main!$D$11*(Main!G36/100)</f>
        <v>0</v>
      </c>
      <c r="G44" s="39">
        <f>Main!$D$12*(Main!H36/100)</f>
        <v>0</v>
      </c>
      <c r="H44" s="39">
        <f>Main!$D$13*(Main!I36/100)</f>
        <v>0</v>
      </c>
      <c r="I44" s="39">
        <f t="shared" si="1"/>
        <v>0</v>
      </c>
    </row>
    <row r="45" spans="1:9" ht="12.75">
      <c r="A45" s="53" t="str">
        <f>Main!B37</f>
        <v>Methanol</v>
      </c>
      <c r="B45" s="52">
        <f>Main!C37</f>
        <v>67561</v>
      </c>
      <c r="C45" s="39">
        <f>Main!$D$8*(Main!D37/100)</f>
        <v>0</v>
      </c>
      <c r="D45" s="39">
        <f>Main!$D$9*(Main!E37/100)</f>
        <v>0</v>
      </c>
      <c r="E45" s="39">
        <f>Main!$D$10*(Main!F37/100)</f>
        <v>0</v>
      </c>
      <c r="F45" s="39">
        <f>Main!$D$11*(Main!G37/100)</f>
        <v>0</v>
      </c>
      <c r="G45" s="39">
        <f>Main!$D$12*(Main!H37/100)</f>
        <v>0</v>
      </c>
      <c r="H45" s="39">
        <f>Main!$D$13*(Main!I37/100)</f>
        <v>0</v>
      </c>
      <c r="I45" s="39">
        <f t="shared" si="1"/>
        <v>0</v>
      </c>
    </row>
    <row r="46" spans="1:9" ht="13.5" thickBot="1">
      <c r="A46" s="56" t="str">
        <f>Main!B38</f>
        <v>MEK</v>
      </c>
      <c r="B46" s="57">
        <f>Main!C38</f>
        <v>78933</v>
      </c>
      <c r="C46" s="39">
        <f>Main!$D$8*(Main!D38/100)</f>
        <v>0</v>
      </c>
      <c r="D46" s="39">
        <f>Main!$D$9*(Main!E38/100)</f>
        <v>0</v>
      </c>
      <c r="E46" s="39">
        <f>Main!$D$10*(Main!F38/100)</f>
        <v>0</v>
      </c>
      <c r="F46" s="39">
        <f>Main!$D$11*(Main!G38/100)</f>
        <v>0</v>
      </c>
      <c r="G46" s="39">
        <f>Main!$D$12*(Main!H38/100)</f>
        <v>0</v>
      </c>
      <c r="H46" s="39">
        <f>Main!$D$13*(Main!I38/100)</f>
        <v>0</v>
      </c>
      <c r="I46" s="39">
        <f t="shared" si="1"/>
        <v>0</v>
      </c>
    </row>
  </sheetData>
  <sheetProtection/>
  <mergeCells count="2">
    <mergeCell ref="A2:B2"/>
    <mergeCell ref="A25:B25"/>
  </mergeCells>
  <printOptions gridLines="1"/>
  <pageMargins left="0.75" right="0.75" top="0.64" bottom="0.75" header="0.3" footer="0.5"/>
  <pageSetup blackAndWhite="1"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2010-09-23T22:53:29Z</dcterms:created>
  <dcterms:modified xsi:type="dcterms:W3CDTF">2019-09-12T20:13:48Z</dcterms:modified>
  <cp:category/>
  <cp:version/>
  <cp:contentType/>
  <cp:contentStatus/>
</cp:coreProperties>
</file>